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holste\Documents\AgDM\9-22\"/>
    </mc:Choice>
  </mc:AlternateContent>
  <bookViews>
    <workbookView xWindow="0" yWindow="0" windowWidth="28800" windowHeight="14115"/>
  </bookViews>
  <sheets>
    <sheet name="Example" sheetId="4" r:id="rId1"/>
    <sheet name="Blank" sheetId="7" r:id="rId2"/>
  </sheets>
  <definedNames>
    <definedName name="_xlnm.Print_Area" localSheetId="1">Blank!$A$1:$I$91</definedName>
    <definedName name="_xlnm.Print_Area" localSheetId="0">Example!$A$1:$I$91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5" i="4" l="1"/>
  <c r="B88" i="7" l="1"/>
  <c r="H73" i="7"/>
  <c r="D71" i="7"/>
  <c r="D69" i="7" s="1"/>
  <c r="D73" i="7" s="1"/>
  <c r="H65" i="7"/>
  <c r="H62" i="7"/>
  <c r="I62" i="7" s="1"/>
  <c r="F62" i="7"/>
  <c r="H61" i="7"/>
  <c r="D61" i="7"/>
  <c r="F61" i="7" s="1"/>
  <c r="H60" i="7"/>
  <c r="D60" i="7"/>
  <c r="C57" i="7"/>
  <c r="B57" i="7"/>
  <c r="H56" i="7"/>
  <c r="D56" i="7"/>
  <c r="H55" i="7"/>
  <c r="D55" i="7"/>
  <c r="F55" i="7" s="1"/>
  <c r="H54" i="7"/>
  <c r="D54" i="7"/>
  <c r="F54" i="7" s="1"/>
  <c r="H53" i="7"/>
  <c r="D53" i="7"/>
  <c r="F53" i="7" s="1"/>
  <c r="H52" i="7"/>
  <c r="D52" i="7"/>
  <c r="I52" i="7" s="1"/>
  <c r="H46" i="7"/>
  <c r="I46" i="7" s="1"/>
  <c r="F46" i="7"/>
  <c r="D45" i="7"/>
  <c r="I44" i="7"/>
  <c r="H44" i="7"/>
  <c r="D44" i="7"/>
  <c r="F44" i="7" s="1"/>
  <c r="H43" i="7"/>
  <c r="D43" i="7"/>
  <c r="I43" i="7" s="1"/>
  <c r="H41" i="7"/>
  <c r="D41" i="7"/>
  <c r="F41" i="7" s="1"/>
  <c r="H40" i="7"/>
  <c r="F40" i="7"/>
  <c r="D40" i="7"/>
  <c r="I40" i="7" s="1"/>
  <c r="H39" i="7"/>
  <c r="D39" i="7"/>
  <c r="F39" i="7" s="1"/>
  <c r="H37" i="7"/>
  <c r="D37" i="7"/>
  <c r="I37" i="7" s="1"/>
  <c r="H36" i="7"/>
  <c r="D36" i="7"/>
  <c r="F36" i="7" s="1"/>
  <c r="H35" i="7"/>
  <c r="D35" i="7"/>
  <c r="F35" i="7" s="1"/>
  <c r="H34" i="7"/>
  <c r="D34" i="7"/>
  <c r="F34" i="7" s="1"/>
  <c r="H33" i="7"/>
  <c r="D33" i="7"/>
  <c r="H31" i="7"/>
  <c r="D31" i="7"/>
  <c r="F31" i="7" s="1"/>
  <c r="C28" i="7"/>
  <c r="B28" i="7"/>
  <c r="H27" i="7"/>
  <c r="D27" i="7"/>
  <c r="I27" i="7" s="1"/>
  <c r="H26" i="7"/>
  <c r="D26" i="7"/>
  <c r="F26" i="7" s="1"/>
  <c r="H25" i="7"/>
  <c r="D25" i="7"/>
  <c r="I25" i="7" s="1"/>
  <c r="H24" i="7"/>
  <c r="D24" i="7"/>
  <c r="F24" i="7" s="1"/>
  <c r="H23" i="7"/>
  <c r="D23" i="7"/>
  <c r="H22" i="7"/>
  <c r="D22" i="7"/>
  <c r="F22" i="7" s="1"/>
  <c r="H21" i="7"/>
  <c r="D21" i="7"/>
  <c r="I21" i="7" s="1"/>
  <c r="H20" i="7"/>
  <c r="D20" i="7"/>
  <c r="F20" i="7" s="1"/>
  <c r="H19" i="7"/>
  <c r="D19" i="7"/>
  <c r="H12" i="7"/>
  <c r="I12" i="7" s="1"/>
  <c r="F12" i="7"/>
  <c r="H11" i="7"/>
  <c r="I11" i="7" s="1"/>
  <c r="F11" i="7"/>
  <c r="H10" i="7"/>
  <c r="D10" i="7"/>
  <c r="D13" i="7" s="1"/>
  <c r="I10" i="7" l="1"/>
  <c r="I55" i="7"/>
  <c r="F43" i="7"/>
  <c r="I56" i="7"/>
  <c r="I41" i="7"/>
  <c r="I33" i="7"/>
  <c r="F33" i="7"/>
  <c r="I36" i="7"/>
  <c r="F37" i="7"/>
  <c r="D63" i="7"/>
  <c r="I53" i="7"/>
  <c r="D57" i="7"/>
  <c r="I34" i="7"/>
  <c r="I39" i="7"/>
  <c r="I35" i="7"/>
  <c r="I31" i="7"/>
  <c r="I19" i="7"/>
  <c r="I23" i="7"/>
  <c r="I13" i="7"/>
  <c r="I73" i="7"/>
  <c r="F73" i="7"/>
  <c r="I82" i="7"/>
  <c r="I14" i="7"/>
  <c r="D28" i="7"/>
  <c r="I22" i="7"/>
  <c r="F19" i="7"/>
  <c r="F21" i="7"/>
  <c r="F23" i="7"/>
  <c r="F25" i="7"/>
  <c r="F27" i="7"/>
  <c r="F60" i="7"/>
  <c r="F63" i="7" s="1"/>
  <c r="I24" i="7"/>
  <c r="F52" i="7"/>
  <c r="F56" i="7"/>
  <c r="F10" i="7"/>
  <c r="F13" i="7" s="1"/>
  <c r="F82" i="7" s="1"/>
  <c r="I54" i="7"/>
  <c r="I57" i="7" s="1"/>
  <c r="I20" i="7"/>
  <c r="I26" i="7"/>
  <c r="I61" i="7"/>
  <c r="I60" i="7"/>
  <c r="I63" i="7" s="1"/>
  <c r="D71" i="4"/>
  <c r="D69" i="4" s="1"/>
  <c r="D73" i="4" s="1"/>
  <c r="F73" i="4" s="1"/>
  <c r="I28" i="7" l="1"/>
  <c r="I48" i="7" s="1"/>
  <c r="I49" i="7" s="1"/>
  <c r="F28" i="7"/>
  <c r="F57" i="7"/>
  <c r="D48" i="7"/>
  <c r="D49" i="7" s="1"/>
  <c r="C65" i="7" s="1"/>
  <c r="D65" i="7" s="1"/>
  <c r="F14" i="7"/>
  <c r="D36" i="4"/>
  <c r="F36" i="4" s="1"/>
  <c r="I65" i="7" l="1"/>
  <c r="I75" i="7" s="1"/>
  <c r="F65" i="7"/>
  <c r="D75" i="7"/>
  <c r="F48" i="7"/>
  <c r="F49" i="7" s="1"/>
  <c r="B88" i="4"/>
  <c r="H73" i="4"/>
  <c r="D19" i="4"/>
  <c r="H19" i="4"/>
  <c r="D20" i="4"/>
  <c r="H20" i="4"/>
  <c r="D21" i="4"/>
  <c r="H21" i="4"/>
  <c r="D22" i="4"/>
  <c r="F22" i="4" s="1"/>
  <c r="H22" i="4"/>
  <c r="D23" i="4"/>
  <c r="H23" i="4"/>
  <c r="D24" i="4"/>
  <c r="F24" i="4" s="1"/>
  <c r="H24" i="4"/>
  <c r="D25" i="4"/>
  <c r="F25" i="4" s="1"/>
  <c r="H25" i="4"/>
  <c r="D26" i="4"/>
  <c r="F26" i="4" s="1"/>
  <c r="H26" i="4"/>
  <c r="D27" i="4"/>
  <c r="H27" i="4"/>
  <c r="D31" i="4"/>
  <c r="H31" i="4"/>
  <c r="D33" i="4"/>
  <c r="F33" i="4" s="1"/>
  <c r="H33" i="4"/>
  <c r="D34" i="4"/>
  <c r="H34" i="4"/>
  <c r="D35" i="4"/>
  <c r="H35" i="4"/>
  <c r="H36" i="4"/>
  <c r="I36" i="4" s="1"/>
  <c r="D37" i="4"/>
  <c r="H37" i="4"/>
  <c r="D39" i="4"/>
  <c r="H39" i="4"/>
  <c r="D40" i="4"/>
  <c r="H40" i="4"/>
  <c r="D41" i="4"/>
  <c r="F41" i="4" s="1"/>
  <c r="H41" i="4"/>
  <c r="D43" i="4"/>
  <c r="H43" i="4"/>
  <c r="D44" i="4"/>
  <c r="H44" i="4"/>
  <c r="H46" i="4"/>
  <c r="I46" i="4" s="1"/>
  <c r="D52" i="4"/>
  <c r="F52" i="4" s="1"/>
  <c r="H52" i="4"/>
  <c r="D53" i="4"/>
  <c r="F53" i="4" s="1"/>
  <c r="H53" i="4"/>
  <c r="D54" i="4"/>
  <c r="H54" i="4"/>
  <c r="D55" i="4"/>
  <c r="F55" i="4" s="1"/>
  <c r="H55" i="4"/>
  <c r="D56" i="4"/>
  <c r="F56" i="4" s="1"/>
  <c r="H56" i="4"/>
  <c r="D60" i="4"/>
  <c r="H60" i="4"/>
  <c r="D61" i="4"/>
  <c r="H61" i="4"/>
  <c r="H62" i="4"/>
  <c r="I62" i="4" s="1"/>
  <c r="C28" i="4"/>
  <c r="H65" i="4"/>
  <c r="F46" i="4"/>
  <c r="F62" i="4"/>
  <c r="D10" i="4"/>
  <c r="F10" i="4" s="1"/>
  <c r="H10" i="4"/>
  <c r="F11" i="4"/>
  <c r="H11" i="4"/>
  <c r="I11" i="4" s="1"/>
  <c r="F12" i="4"/>
  <c r="H12" i="4"/>
  <c r="I12" i="4" s="1"/>
  <c r="B28" i="4"/>
  <c r="B57" i="4"/>
  <c r="C57" i="4"/>
  <c r="F75" i="7" l="1"/>
  <c r="F80" i="7" s="1"/>
  <c r="F76" i="7"/>
  <c r="I76" i="7"/>
  <c r="I78" i="7"/>
  <c r="D76" i="7"/>
  <c r="I80" i="7"/>
  <c r="D78" i="7"/>
  <c r="F13" i="4"/>
  <c r="I52" i="4"/>
  <c r="I43" i="4"/>
  <c r="I20" i="4"/>
  <c r="F43" i="4"/>
  <c r="I33" i="4"/>
  <c r="I40" i="4"/>
  <c r="I37" i="4"/>
  <c r="I60" i="4"/>
  <c r="I34" i="4"/>
  <c r="I24" i="4"/>
  <c r="I44" i="4"/>
  <c r="I25" i="4"/>
  <c r="I21" i="4"/>
  <c r="I55" i="4"/>
  <c r="I41" i="4"/>
  <c r="F37" i="4"/>
  <c r="F21" i="4"/>
  <c r="I54" i="4"/>
  <c r="I35" i="4"/>
  <c r="I31" i="4"/>
  <c r="I23" i="4"/>
  <c r="F60" i="4"/>
  <c r="F34" i="4"/>
  <c r="I61" i="4"/>
  <c r="I56" i="4"/>
  <c r="I39" i="4"/>
  <c r="F40" i="4"/>
  <c r="F31" i="4"/>
  <c r="F20" i="4"/>
  <c r="I53" i="4"/>
  <c r="I27" i="4"/>
  <c r="I19" i="4"/>
  <c r="I10" i="4"/>
  <c r="I13" i="4" s="1"/>
  <c r="F35" i="4"/>
  <c r="D63" i="4"/>
  <c r="D13" i="4"/>
  <c r="F61" i="4"/>
  <c r="F44" i="4"/>
  <c r="F39" i="4"/>
  <c r="F27" i="4"/>
  <c r="F23" i="4"/>
  <c r="F19" i="4"/>
  <c r="D57" i="4"/>
  <c r="D28" i="4"/>
  <c r="D48" i="4" s="1"/>
  <c r="D49" i="4" s="1"/>
  <c r="I26" i="4"/>
  <c r="I22" i="4"/>
  <c r="F54" i="4"/>
  <c r="F57" i="4" s="1"/>
  <c r="F78" i="7" l="1"/>
  <c r="F82" i="4"/>
  <c r="I14" i="4"/>
  <c r="F14" i="4"/>
  <c r="I82" i="4"/>
  <c r="I63" i="4"/>
  <c r="I57" i="4"/>
  <c r="I73" i="4"/>
  <c r="I28" i="4"/>
  <c r="F63" i="4"/>
  <c r="F28" i="4"/>
  <c r="F48" i="4" s="1"/>
  <c r="C65" i="4"/>
  <c r="D65" i="4" s="1"/>
  <c r="D75" i="4" s="1"/>
  <c r="D78" i="4" s="1"/>
  <c r="I48" i="4" l="1"/>
  <c r="I49" i="4" s="1"/>
  <c r="D76" i="4"/>
  <c r="F65" i="4"/>
  <c r="I65" i="4"/>
  <c r="F49" i="4"/>
  <c r="F75" i="4" l="1"/>
  <c r="F76" i="4" s="1"/>
  <c r="I75" i="4"/>
  <c r="I76" i="4" s="1"/>
  <c r="F80" i="4" l="1"/>
  <c r="F78" i="4"/>
  <c r="I78" i="4"/>
  <c r="I80" i="4"/>
</calcChain>
</file>

<file path=xl/comments1.xml><?xml version="1.0" encoding="utf-8"?>
<comments xmlns="http://schemas.openxmlformats.org/spreadsheetml/2006/main">
  <authors>
    <author>edwards</author>
  </authors>
  <commentList>
    <comment ref="C10" authorId="0" shapeId="0">
      <text>
        <r>
          <rPr>
            <sz val="9"/>
            <color indexed="81"/>
            <rFont val="Tahoma"/>
            <family val="2"/>
          </rPr>
          <t>Expected local cash price at harvest (do not use a 
post-harvest price unless storage is included in the lease).</t>
        </r>
      </text>
    </comment>
    <comment ref="B16" authorId="0" shapeId="0">
      <text>
        <r>
          <rPr>
            <sz val="9"/>
            <color indexed="81"/>
            <rFont val="Tahoma"/>
            <family val="2"/>
          </rPr>
          <t>Cost for depreciation, interest, insurance or 
lease payments. Leave blank if custom rates 
are entered in Column C.</t>
        </r>
      </text>
    </comment>
    <comment ref="C16" authorId="0" shapeId="0">
      <text>
        <r>
          <rPr>
            <sz val="9"/>
            <color indexed="81"/>
            <rFont val="Tahoma"/>
            <family val="2"/>
          </rPr>
          <t>Cost for fuel, lubrication and repairs, or estimated custom farming rate.</t>
        </r>
      </text>
    </comment>
    <comment ref="F45" authorId="0" shapeId="0">
      <text>
        <r>
          <rPr>
            <sz val="9"/>
            <color indexed="81"/>
            <rFont val="Tahoma"/>
            <family val="2"/>
          </rPr>
          <t>Tenant's premium per acre, total for all crop insurance.</t>
        </r>
      </text>
    </comment>
    <comment ref="I45" authorId="0" shapeId="0">
      <text>
        <r>
          <rPr>
            <sz val="9"/>
            <color indexed="81"/>
            <rFont val="Tahoma"/>
            <family val="2"/>
          </rPr>
          <t>Owner's premium per acre, total for all crop insurance.</t>
        </r>
      </text>
    </comment>
    <comment ref="B48" authorId="0" shapeId="0">
      <text>
        <r>
          <rPr>
            <sz val="9"/>
            <color indexed="81"/>
            <rFont val="Tahoma"/>
            <family val="2"/>
          </rPr>
          <t>Months from spring tillage to harvest.</t>
        </r>
      </text>
    </comment>
    <comment ref="C48" authorId="0" shapeId="0">
      <text>
        <r>
          <rPr>
            <sz val="9"/>
            <color indexed="81"/>
            <rFont val="Tahoma"/>
            <family val="2"/>
          </rPr>
          <t>Interest rate for short-term crop input 
loans, even if no funds are borrowed.</t>
        </r>
      </text>
    </comment>
    <comment ref="B51" authorId="0" shapeId="0">
      <text>
        <r>
          <rPr>
            <sz val="9"/>
            <color indexed="81"/>
            <rFont val="Tahoma"/>
            <family val="2"/>
          </rPr>
          <t>Cost for depreciation, interest, insurance or 
lease payments. Leave blank if custom rates 
are entered in Column C.</t>
        </r>
      </text>
    </comment>
    <comment ref="C51" authorId="0" shapeId="0">
      <text>
        <r>
          <rPr>
            <sz val="9"/>
            <color indexed="81"/>
            <rFont val="Tahoma"/>
            <family val="2"/>
          </rPr>
          <t>Cost for fuel, lubrication and repairs, or estimated custom farming rate.</t>
        </r>
      </text>
    </comment>
    <comment ref="B59" authorId="0" shapeId="0">
      <text>
        <r>
          <rPr>
            <sz val="9"/>
            <color indexed="81"/>
            <rFont val="Tahoma"/>
            <family val="2"/>
          </rPr>
          <t>If machinery costs are based on custom rates, include only 
labor other than field operations here (non-field).</t>
        </r>
      </text>
    </comment>
    <comment ref="C59" authorId="0" shapeId="0">
      <text>
        <r>
          <rPr>
            <sz val="9"/>
            <color indexed="81"/>
            <rFont val="Tahoma"/>
            <family val="2"/>
          </rPr>
          <t>Estimated rate for hourly farm labor, even if no labor is hired.</t>
        </r>
      </text>
    </comment>
    <comment ref="D68" authorId="0" shapeId="0">
      <text>
        <r>
          <rPr>
            <sz val="9"/>
            <color indexed="81"/>
            <rFont val="Tahoma"/>
            <family val="2"/>
          </rPr>
          <t>Opportunity cost of not renting the land by a cash rent lease.</t>
        </r>
      </text>
    </comment>
    <comment ref="F78" authorId="0" shapeId="0">
      <text>
        <r>
          <rPr>
            <sz val="9"/>
            <color indexed="81"/>
            <rFont val="Tahoma"/>
            <family val="2"/>
          </rPr>
          <t>Does not include any profit margin built into 
custom rates used to value machinery 
operations performed by the tenant.</t>
        </r>
      </text>
    </comment>
  </commentList>
</comments>
</file>

<file path=xl/comments2.xml><?xml version="1.0" encoding="utf-8"?>
<comments xmlns="http://schemas.openxmlformats.org/spreadsheetml/2006/main">
  <authors>
    <author>edwards</author>
  </authors>
  <commentList>
    <comment ref="B10" authorId="0" shapeId="0">
      <text>
        <r>
          <rPr>
            <sz val="9"/>
            <color indexed="81"/>
            <rFont val="Tahoma"/>
            <family val="2"/>
          </rPr>
          <t>Expected or average yield for this crop</t>
        </r>
      </text>
    </comment>
    <comment ref="C10" authorId="0" shapeId="0">
      <text>
        <r>
          <rPr>
            <sz val="9"/>
            <color indexed="81"/>
            <rFont val="Tahoma"/>
            <family val="2"/>
          </rPr>
          <t>Expected local cash price at harvest (do not use a 
post-harvest price unless storage is included in the lease).</t>
        </r>
      </text>
    </comment>
    <comment ref="B16" authorId="0" shapeId="0">
      <text>
        <r>
          <rPr>
            <sz val="9"/>
            <color indexed="81"/>
            <rFont val="Tahoma"/>
            <family val="2"/>
          </rPr>
          <t>Cost for depreciation, interest, insurance or 
lease payments. Leave blank if custom rates 
are entered in Column C.</t>
        </r>
      </text>
    </comment>
    <comment ref="C16" authorId="0" shapeId="0">
      <text>
        <r>
          <rPr>
            <sz val="9"/>
            <color indexed="81"/>
            <rFont val="Tahoma"/>
            <family val="2"/>
          </rPr>
          <t>Cost for fuel, lubrication and repairs, or estimated custom farming rate.</t>
        </r>
      </text>
    </comment>
    <comment ref="F45" authorId="0" shapeId="0">
      <text>
        <r>
          <rPr>
            <sz val="9"/>
            <color indexed="81"/>
            <rFont val="Tahoma"/>
            <family val="2"/>
          </rPr>
          <t>Tenant's premium per acre, total for all crop insurance.</t>
        </r>
      </text>
    </comment>
    <comment ref="I45" authorId="0" shapeId="0">
      <text>
        <r>
          <rPr>
            <sz val="9"/>
            <color indexed="81"/>
            <rFont val="Tahoma"/>
            <family val="2"/>
          </rPr>
          <t>Owner's premium per acre, total for all crop insurance.</t>
        </r>
      </text>
    </comment>
    <comment ref="B48" authorId="0" shapeId="0">
      <text>
        <r>
          <rPr>
            <sz val="9"/>
            <color indexed="81"/>
            <rFont val="Tahoma"/>
            <family val="2"/>
          </rPr>
          <t>Months from spring tillage to harvest.</t>
        </r>
      </text>
    </comment>
    <comment ref="C48" authorId="0" shapeId="0">
      <text>
        <r>
          <rPr>
            <sz val="9"/>
            <color indexed="81"/>
            <rFont val="Tahoma"/>
            <family val="2"/>
          </rPr>
          <t>Interest rate for short-term crop input 
loans, even if no funds are borrowed.</t>
        </r>
      </text>
    </comment>
    <comment ref="B51" authorId="0" shapeId="0">
      <text>
        <r>
          <rPr>
            <sz val="9"/>
            <color indexed="81"/>
            <rFont val="Tahoma"/>
            <family val="2"/>
          </rPr>
          <t>Cost for depreciation, interest, insurance or 
lease payments. Leave blank if custom rates 
are entered in Column C.</t>
        </r>
      </text>
    </comment>
    <comment ref="C51" authorId="0" shapeId="0">
      <text>
        <r>
          <rPr>
            <sz val="9"/>
            <color indexed="81"/>
            <rFont val="Tahoma"/>
            <family val="2"/>
          </rPr>
          <t>Cost for fuel, lubrication and repairs, or estimated custom farming rate.</t>
        </r>
      </text>
    </comment>
    <comment ref="B59" authorId="0" shapeId="0">
      <text>
        <r>
          <rPr>
            <sz val="9"/>
            <color indexed="81"/>
            <rFont val="Tahoma"/>
            <family val="2"/>
          </rPr>
          <t>If machinery costs are based on custom rates, include only 
labor other than field operations here (non-field).</t>
        </r>
      </text>
    </comment>
    <comment ref="C59" authorId="0" shapeId="0">
      <text>
        <r>
          <rPr>
            <sz val="9"/>
            <color indexed="81"/>
            <rFont val="Tahoma"/>
            <family val="2"/>
          </rPr>
          <t>Estimated rate for hourly farm labor, even if no labor is hired.</t>
        </r>
      </text>
    </comment>
    <comment ref="D68" authorId="0" shapeId="0">
      <text>
        <r>
          <rPr>
            <sz val="9"/>
            <color indexed="81"/>
            <rFont val="Tahoma"/>
            <family val="2"/>
          </rPr>
          <t>Opportunity cost of not renting the land by a cash rent lease.</t>
        </r>
      </text>
    </comment>
    <comment ref="F78" authorId="0" shapeId="0">
      <text>
        <r>
          <rPr>
            <sz val="9"/>
            <color indexed="81"/>
            <rFont val="Tahoma"/>
            <family val="2"/>
          </rPr>
          <t>Does not include any profit margin built into 
custom rates used to value machinery 
operations performed by the tenant.</t>
        </r>
      </text>
    </comment>
  </commentList>
</comments>
</file>

<file path=xl/sharedStrings.xml><?xml version="1.0" encoding="utf-8"?>
<sst xmlns="http://schemas.openxmlformats.org/spreadsheetml/2006/main" count="184" uniqueCount="91">
  <si>
    <t>Total</t>
  </si>
  <si>
    <t>Price</t>
  </si>
  <si>
    <t>Herbicides</t>
  </si>
  <si>
    <t>Insecticides</t>
  </si>
  <si>
    <t>Seed</t>
  </si>
  <si>
    <t>Interest on preharvest variable costs</t>
  </si>
  <si>
    <t>Yield</t>
  </si>
  <si>
    <t>Profit</t>
  </si>
  <si>
    <t>Tenant</t>
  </si>
  <si>
    <t>Owner</t>
  </si>
  <si>
    <t>Plant</t>
  </si>
  <si>
    <t>USDA farm payments</t>
  </si>
  <si>
    <t>Field cultivate</t>
  </si>
  <si>
    <t>Spray</t>
  </si>
  <si>
    <t>Nonfield labor</t>
  </si>
  <si>
    <t>Subtotal of Labor Cost</t>
  </si>
  <si>
    <t>Subtotal of Harvest Machinery</t>
  </si>
  <si>
    <t>Subtotal of Production Inputs</t>
  </si>
  <si>
    <t>Production Inputs</t>
  </si>
  <si>
    <t>Subtotal of Preharvest Machinery</t>
  </si>
  <si>
    <t>Fertility</t>
  </si>
  <si>
    <t>Name:</t>
  </si>
  <si>
    <t>Expected Revenue</t>
  </si>
  <si>
    <t>Value of crop</t>
  </si>
  <si>
    <t>Additional revenue (straw, stalks, etc.)</t>
  </si>
  <si>
    <t>Months</t>
  </si>
  <si>
    <t>Author: William Edwards</t>
  </si>
  <si>
    <t>Date Printed:</t>
  </si>
  <si>
    <t>Ag Decision Maker -- Iowa State University Extension and Outreach</t>
  </si>
  <si>
    <r>
      <t xml:space="preserve">See AgDM Information C2-30, </t>
    </r>
    <r>
      <rPr>
        <u/>
        <sz val="10"/>
        <color rgb="FFC00000"/>
        <rFont val="Arial"/>
        <family val="2"/>
      </rPr>
      <t>Crop Share Leasing Provisions</t>
    </r>
    <r>
      <rPr>
        <sz val="10"/>
        <rFont val="Arial"/>
        <family val="2"/>
      </rPr>
      <t xml:space="preserve"> for more information.</t>
    </r>
  </si>
  <si>
    <t>Combine</t>
  </si>
  <si>
    <t>Handle</t>
  </si>
  <si>
    <t>Method B:</t>
  </si>
  <si>
    <t>Total land cost</t>
  </si>
  <si>
    <t>Per acre</t>
  </si>
  <si>
    <t>Per bushel</t>
  </si>
  <si>
    <t>Crop Share Lease Analysis</t>
  </si>
  <si>
    <t>Preharvest Machinery</t>
  </si>
  <si>
    <t>Harvest Machinery</t>
  </si>
  <si>
    <t>Subtotal of All Costs</t>
  </si>
  <si>
    <t>Cyclone Farm</t>
  </si>
  <si>
    <t>Crop:</t>
  </si>
  <si>
    <t>Corn</t>
  </si>
  <si>
    <t>Enter your input values in the shaded cells.</t>
  </si>
  <si>
    <t>Variable Costs</t>
  </si>
  <si>
    <t>Custom Rates</t>
  </si>
  <si>
    <t>Fixed Costs</t>
  </si>
  <si>
    <t>Click on these links for estimates.</t>
  </si>
  <si>
    <t>Miscellaneous costs</t>
  </si>
  <si>
    <t>Crop insurance premiums</t>
  </si>
  <si>
    <t>Hours / acre</t>
  </si>
  <si>
    <t>Quantity / acre</t>
  </si>
  <si>
    <r>
      <t xml:space="preserve">Management </t>
    </r>
    <r>
      <rPr>
        <sz val="10"/>
        <rFont val="Arial"/>
        <family val="2"/>
      </rPr>
      <t>(as % of nonland costs)</t>
    </r>
  </si>
  <si>
    <t>Typical annual rate of return on farmland investment, %</t>
  </si>
  <si>
    <t>Property taxes and upkeep, $ / acre</t>
  </si>
  <si>
    <t>The share of total revenue received by each party should be approximately equal to the share of total costs paid by each party.</t>
  </si>
  <si>
    <t>Share of total revenue received by each party</t>
  </si>
  <si>
    <t>Share of total costs paid by each party</t>
  </si>
  <si>
    <t>Disk/chisel</t>
  </si>
  <si>
    <t>Apply nitrogen fertilizer</t>
  </si>
  <si>
    <t>Apply bulk fertilizer</t>
  </si>
  <si>
    <t>Nitrogen</t>
  </si>
  <si>
    <t>Lime</t>
  </si>
  <si>
    <t>Haul-grain cart</t>
  </si>
  <si>
    <t>Dry</t>
  </si>
  <si>
    <t>Rate / hour</t>
  </si>
  <si>
    <t>Version 1.4_42020</t>
  </si>
  <si>
    <t>Land (use method A or method B)</t>
  </si>
  <si>
    <t>See estimates.</t>
  </si>
  <si>
    <r>
      <rPr>
        <sz val="10"/>
        <rFont val="Arial"/>
        <family val="2"/>
      </rPr>
      <t xml:space="preserve">This institution is an equal opportunity provider. For the full non-discrimination statement or accommodation inquiries, go to </t>
    </r>
    <r>
      <rPr>
        <u/>
        <sz val="10"/>
        <color indexed="12"/>
        <rFont val="Arial"/>
        <family val="2"/>
      </rPr>
      <t>www.extension.iastate.edu/diversity/ext.</t>
    </r>
  </si>
  <si>
    <t>Current market value of comparable land in area, $ / acre</t>
  </si>
  <si>
    <r>
      <t xml:space="preserve">Note: enter all yields and costs on a </t>
    </r>
    <r>
      <rPr>
        <b/>
        <sz val="10"/>
        <rFont val="Arial"/>
        <family val="2"/>
      </rPr>
      <t>per acre</t>
    </r>
    <r>
      <rPr>
        <sz val="10"/>
        <rFont val="Arial"/>
        <family val="2"/>
      </rPr>
      <t xml:space="preserve"> basis.</t>
    </r>
  </si>
  <si>
    <t>Fixed 
Cost / acre</t>
  </si>
  <si>
    <t>Variable Cost or 
Custom Rate / acre</t>
  </si>
  <si>
    <t>Tenant's
Share-%</t>
  </si>
  <si>
    <t>Tenant's
Share-$</t>
  </si>
  <si>
    <t>Owner's
Share-%</t>
  </si>
  <si>
    <t>Owner's
Share-$</t>
  </si>
  <si>
    <t>Tenant's 
premium</t>
  </si>
  <si>
    <t>Owner's 
premium</t>
  </si>
  <si>
    <r>
      <rPr>
        <b/>
        <sz val="10"/>
        <rFont val="Arial"/>
        <family val="2"/>
      </rPr>
      <t xml:space="preserve">Method A: </t>
    </r>
    <r>
      <rPr>
        <sz val="10"/>
        <rFont val="Arial"/>
        <family val="2"/>
      </rPr>
      <t>Typical cash rent for comparable land in area, $ /acre</t>
    </r>
  </si>
  <si>
    <t>Interest Rate-%</t>
  </si>
  <si>
    <t>Price / unit</t>
  </si>
  <si>
    <t>Haul-truck</t>
  </si>
  <si>
    <r>
      <t xml:space="preserve">Labor </t>
    </r>
    <r>
      <rPr>
        <sz val="10"/>
        <rFont val="Arial"/>
        <family val="2"/>
      </rPr>
      <t>(both operator and hired)</t>
    </r>
  </si>
  <si>
    <t>Phosphate</t>
  </si>
  <si>
    <t>Potash</t>
  </si>
  <si>
    <t>Herbicide</t>
  </si>
  <si>
    <t>Version 1.4_72022</t>
  </si>
  <si>
    <t>Expected or Average Yield</t>
  </si>
  <si>
    <t>Note: enter all yields and costs on a PER ACRE basis.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</si>
</sst>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&quot;$&quot;#,##0.00"/>
    <numFmt numFmtId="165" formatCode="0.0%"/>
    <numFmt numFmtId="166" formatCode="_(&quot;$&quot;* #,##0_);_(&quot;$&quot;* \(#,##0\);_(&quot;$&quot;* &quot;-&quot;??_);_(@_)"/>
  </numFmts>
  <fonts count="2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u val="singleAccounting"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u val="singleAccounting"/>
      <sz val="10"/>
      <name val="Arial"/>
      <family val="2"/>
    </font>
    <font>
      <b/>
      <sz val="11"/>
      <color indexed="63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b/>
      <sz val="10"/>
      <color indexed="60"/>
      <name val="Arial"/>
      <family val="2"/>
    </font>
    <font>
      <sz val="6"/>
      <color indexed="63"/>
      <name val="Univers"/>
      <family val="2"/>
    </font>
    <font>
      <sz val="6"/>
      <color indexed="63"/>
      <name val="Arial"/>
      <family val="2"/>
    </font>
    <font>
      <u/>
      <sz val="10"/>
      <color rgb="FFC00000"/>
      <name val="Arial"/>
      <family val="2"/>
    </font>
    <font>
      <b/>
      <sz val="14"/>
      <color theme="0"/>
      <name val="Arial"/>
      <family val="2"/>
    </font>
    <font>
      <sz val="9"/>
      <color indexed="81"/>
      <name val="Tahoma"/>
      <family val="2"/>
    </font>
    <font>
      <sz val="10"/>
      <color rgb="FFFF0000"/>
      <name val="Arial"/>
      <family val="2"/>
    </font>
    <font>
      <b/>
      <sz val="16"/>
      <color theme="0"/>
      <name val="Arial"/>
      <family val="2"/>
    </font>
    <font>
      <b/>
      <sz val="11"/>
      <name val="Arial"/>
      <family val="2"/>
    </font>
    <font>
      <b/>
      <sz val="10"/>
      <color rgb="FFC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2" tint="-9.9948118533890809E-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0" tint="-0.1499679555650502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313">
    <xf numFmtId="0" fontId="0" fillId="0" borderId="0" xfId="0"/>
    <xf numFmtId="0" fontId="0" fillId="0" borderId="0" xfId="0" applyBorder="1"/>
    <xf numFmtId="0" fontId="0" fillId="0" borderId="0" xfId="0" applyProtection="1"/>
    <xf numFmtId="0" fontId="4" fillId="0" borderId="0" xfId="0" applyFont="1" applyFill="1" applyBorder="1"/>
    <xf numFmtId="0" fontId="4" fillId="0" borderId="0" xfId="0" applyFont="1" applyBorder="1"/>
    <xf numFmtId="0" fontId="4" fillId="0" borderId="0" xfId="0" applyFont="1"/>
    <xf numFmtId="0" fontId="4" fillId="0" borderId="0" xfId="0" applyFont="1" applyFill="1" applyBorder="1" applyProtection="1"/>
    <xf numFmtId="0" fontId="4" fillId="0" borderId="0" xfId="0" applyFont="1" applyFill="1"/>
    <xf numFmtId="0" fontId="6" fillId="0" borderId="0" xfId="0" applyFont="1"/>
    <xf numFmtId="0" fontId="6" fillId="0" borderId="0" xfId="0" applyFont="1" applyBorder="1"/>
    <xf numFmtId="0" fontId="5" fillId="0" borderId="0" xfId="0" applyFont="1"/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horizontal="right"/>
    </xf>
    <xf numFmtId="44" fontId="6" fillId="2" borderId="1" xfId="1" applyFont="1" applyFill="1" applyBorder="1" applyProtection="1">
      <protection locked="0"/>
    </xf>
    <xf numFmtId="44" fontId="6" fillId="0" borderId="0" xfId="0" applyNumberFormat="1" applyFont="1"/>
    <xf numFmtId="9" fontId="6" fillId="2" borderId="1" xfId="3" applyFont="1" applyFill="1" applyBorder="1" applyProtection="1">
      <protection locked="0"/>
    </xf>
    <xf numFmtId="44" fontId="6" fillId="0" borderId="5" xfId="1" applyFont="1" applyBorder="1"/>
    <xf numFmtId="44" fontId="6" fillId="0" borderId="0" xfId="1" applyFont="1" applyBorder="1"/>
    <xf numFmtId="9" fontId="6" fillId="0" borderId="4" xfId="0" applyNumberFormat="1" applyFont="1" applyBorder="1" applyProtection="1"/>
    <xf numFmtId="44" fontId="6" fillId="0" borderId="5" xfId="1" applyFont="1" applyBorder="1" applyProtection="1"/>
    <xf numFmtId="9" fontId="6" fillId="2" borderId="1" xfId="3" applyFont="1" applyFill="1" applyBorder="1" applyAlignment="1" applyProtection="1">
      <alignment horizontal="right"/>
      <protection locked="0"/>
    </xf>
    <xf numFmtId="44" fontId="7" fillId="0" borderId="0" xfId="1" applyFont="1" applyBorder="1"/>
    <xf numFmtId="9" fontId="8" fillId="0" borderId="4" xfId="0" applyNumberFormat="1" applyFont="1" applyBorder="1" applyProtection="1"/>
    <xf numFmtId="44" fontId="7" fillId="0" borderId="5" xfId="1" applyFont="1" applyBorder="1" applyProtection="1"/>
    <xf numFmtId="0" fontId="8" fillId="0" borderId="0" xfId="0" applyFont="1"/>
    <xf numFmtId="0" fontId="8" fillId="0" borderId="0" xfId="0" applyFont="1" applyBorder="1"/>
    <xf numFmtId="44" fontId="6" fillId="0" borderId="0" xfId="0" applyNumberFormat="1" applyFont="1" applyFill="1" applyAlignment="1" applyProtection="1">
      <alignment horizontal="right"/>
      <protection locked="0"/>
    </xf>
    <xf numFmtId="44" fontId="6" fillId="0" borderId="0" xfId="0" applyNumberFormat="1" applyFont="1" applyFill="1" applyBorder="1" applyAlignment="1" applyProtection="1">
      <alignment horizontal="right"/>
      <protection locked="0"/>
    </xf>
    <xf numFmtId="0" fontId="5" fillId="0" borderId="4" xfId="0" applyFont="1" applyFill="1" applyBorder="1" applyAlignment="1" applyProtection="1">
      <alignment horizontal="center"/>
    </xf>
    <xf numFmtId="44" fontId="6" fillId="0" borderId="5" xfId="0" applyNumberFormat="1" applyFont="1" applyFill="1" applyBorder="1" applyAlignment="1" applyProtection="1">
      <alignment horizontal="right"/>
    </xf>
    <xf numFmtId="0" fontId="6" fillId="0" borderId="4" xfId="0" applyFont="1" applyBorder="1"/>
    <xf numFmtId="0" fontId="6" fillId="0" borderId="5" xfId="0" applyFont="1" applyBorder="1"/>
    <xf numFmtId="0" fontId="6" fillId="0" borderId="4" xfId="0" applyFont="1" applyBorder="1" applyProtection="1"/>
    <xf numFmtId="0" fontId="6" fillId="0" borderId="5" xfId="0" applyFont="1" applyBorder="1" applyProtection="1"/>
    <xf numFmtId="0" fontId="6" fillId="2" borderId="1" xfId="0" applyFont="1" applyFill="1" applyBorder="1" applyProtection="1">
      <protection locked="0"/>
    </xf>
    <xf numFmtId="44" fontId="6" fillId="0" borderId="0" xfId="1" applyFont="1"/>
    <xf numFmtId="44" fontId="7" fillId="2" borderId="1" xfId="1" applyFont="1" applyFill="1" applyBorder="1" applyProtection="1">
      <protection locked="0"/>
    </xf>
    <xf numFmtId="44" fontId="8" fillId="0" borderId="0" xfId="1" applyFont="1"/>
    <xf numFmtId="44" fontId="8" fillId="0" borderId="0" xfId="1" applyFont="1" applyBorder="1"/>
    <xf numFmtId="0" fontId="3" fillId="0" borderId="0" xfId="0" applyFont="1"/>
    <xf numFmtId="3" fontId="4" fillId="2" borderId="1" xfId="0" applyNumberFormat="1" applyFont="1" applyFill="1" applyBorder="1" applyProtection="1">
      <protection locked="0"/>
    </xf>
    <xf numFmtId="44" fontId="4" fillId="0" borderId="0" xfId="1" applyFont="1"/>
    <xf numFmtId="9" fontId="4" fillId="2" borderId="1" xfId="3" applyFont="1" applyFill="1" applyBorder="1" applyProtection="1">
      <protection locked="0"/>
    </xf>
    <xf numFmtId="44" fontId="4" fillId="0" borderId="5" xfId="1" applyFont="1" applyBorder="1"/>
    <xf numFmtId="44" fontId="4" fillId="0" borderId="0" xfId="1" applyFont="1" applyBorder="1"/>
    <xf numFmtId="9" fontId="4" fillId="0" borderId="4" xfId="0" applyNumberFormat="1" applyFont="1" applyBorder="1" applyProtection="1"/>
    <xf numFmtId="44" fontId="4" fillId="0" borderId="5" xfId="1" applyFont="1" applyBorder="1" applyProtection="1"/>
    <xf numFmtId="9" fontId="4" fillId="0" borderId="4" xfId="3" applyFont="1" applyBorder="1"/>
    <xf numFmtId="0" fontId="4" fillId="2" borderId="1" xfId="0" applyFont="1" applyFill="1" applyBorder="1" applyProtection="1">
      <protection locked="0"/>
    </xf>
    <xf numFmtId="3" fontId="4" fillId="2" borderId="7" xfId="0" applyNumberFormat="1" applyFont="1" applyFill="1" applyBorder="1" applyProtection="1">
      <protection locked="0"/>
    </xf>
    <xf numFmtId="1" fontId="4" fillId="2" borderId="7" xfId="0" applyNumberFormat="1" applyFont="1" applyFill="1" applyBorder="1" applyProtection="1">
      <protection locked="0"/>
    </xf>
    <xf numFmtId="0" fontId="4" fillId="2" borderId="7" xfId="0" applyFont="1" applyFill="1" applyBorder="1" applyProtection="1">
      <protection locked="0"/>
    </xf>
    <xf numFmtId="164" fontId="4" fillId="0" borderId="0" xfId="0" applyNumberFormat="1" applyFont="1"/>
    <xf numFmtId="164" fontId="4" fillId="0" borderId="0" xfId="0" applyNumberFormat="1" applyFont="1" applyFill="1" applyBorder="1" applyProtection="1">
      <protection locked="0"/>
    </xf>
    <xf numFmtId="164" fontId="6" fillId="0" borderId="0" xfId="0" quotePrefix="1" applyNumberFormat="1" applyFont="1" applyAlignment="1">
      <alignment horizontal="right"/>
    </xf>
    <xf numFmtId="44" fontId="9" fillId="0" borderId="0" xfId="1" applyFont="1"/>
    <xf numFmtId="0" fontId="10" fillId="0" borderId="4" xfId="0" applyFont="1" applyBorder="1"/>
    <xf numFmtId="44" fontId="9" fillId="0" borderId="5" xfId="1" applyFont="1" applyBorder="1"/>
    <xf numFmtId="0" fontId="10" fillId="0" borderId="4" xfId="0" applyFont="1" applyBorder="1" applyProtection="1"/>
    <xf numFmtId="44" fontId="9" fillId="0" borderId="5" xfId="1" applyFont="1" applyBorder="1" applyProtection="1"/>
    <xf numFmtId="0" fontId="10" fillId="0" borderId="0" xfId="0" applyFont="1"/>
    <xf numFmtId="0" fontId="10" fillId="0" borderId="0" xfId="0" applyFont="1" applyBorder="1"/>
    <xf numFmtId="0" fontId="4" fillId="0" borderId="4" xfId="0" applyFont="1" applyBorder="1"/>
    <xf numFmtId="0" fontId="4" fillId="0" borderId="4" xfId="0" applyFont="1" applyBorder="1" applyProtection="1"/>
    <xf numFmtId="44" fontId="11" fillId="0" borderId="0" xfId="1" applyFont="1"/>
    <xf numFmtId="0" fontId="11" fillId="0" borderId="0" xfId="0" applyFont="1" applyBorder="1"/>
    <xf numFmtId="0" fontId="11" fillId="0" borderId="0" xfId="0" applyFont="1"/>
    <xf numFmtId="164" fontId="11" fillId="2" borderId="1" xfId="0" applyNumberFormat="1" applyFont="1" applyFill="1" applyBorder="1" applyProtection="1">
      <protection locked="0"/>
    </xf>
    <xf numFmtId="9" fontId="11" fillId="2" borderId="1" xfId="3" applyFont="1" applyFill="1" applyBorder="1" applyProtection="1">
      <protection locked="0"/>
    </xf>
    <xf numFmtId="44" fontId="11" fillId="0" borderId="5" xfId="1" applyFont="1" applyBorder="1"/>
    <xf numFmtId="44" fontId="11" fillId="0" borderId="0" xfId="1" applyFont="1" applyBorder="1"/>
    <xf numFmtId="9" fontId="11" fillId="0" borderId="4" xfId="0" applyNumberFormat="1" applyFont="1" applyBorder="1" applyProtection="1"/>
    <xf numFmtId="44" fontId="11" fillId="0" borderId="5" xfId="1" applyFont="1" applyBorder="1" applyProtection="1"/>
    <xf numFmtId="164" fontId="11" fillId="2" borderId="1" xfId="0" applyNumberFormat="1" applyFont="1" applyFill="1" applyBorder="1" applyAlignment="1" applyProtection="1">
      <alignment vertical="center"/>
      <protection locked="0"/>
    </xf>
    <xf numFmtId="44" fontId="9" fillId="0" borderId="0" xfId="1" applyFont="1" applyAlignment="1">
      <alignment vertical="center"/>
    </xf>
    <xf numFmtId="9" fontId="10" fillId="2" borderId="1" xfId="3" applyFont="1" applyFill="1" applyBorder="1" applyAlignment="1" applyProtection="1">
      <alignment vertical="center"/>
      <protection locked="0"/>
    </xf>
    <xf numFmtId="44" fontId="10" fillId="0" borderId="5" xfId="1" applyFont="1" applyBorder="1" applyAlignment="1">
      <alignment vertical="center"/>
    </xf>
    <xf numFmtId="44" fontId="9" fillId="0" borderId="0" xfId="1" applyFont="1" applyBorder="1" applyAlignment="1">
      <alignment vertical="center"/>
    </xf>
    <xf numFmtId="9" fontId="10" fillId="0" borderId="4" xfId="0" applyNumberFormat="1" applyFont="1" applyBorder="1" applyAlignment="1" applyProtection="1">
      <alignment vertical="center"/>
    </xf>
    <xf numFmtId="44" fontId="10" fillId="0" borderId="5" xfId="1" applyFont="1" applyBorder="1" applyAlignment="1" applyProtection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164" fontId="10" fillId="2" borderId="1" xfId="0" applyNumberFormat="1" applyFont="1" applyFill="1" applyBorder="1" applyAlignment="1" applyProtection="1">
      <alignment vertical="center"/>
      <protection locked="0"/>
    </xf>
    <xf numFmtId="44" fontId="9" fillId="0" borderId="5" xfId="1" applyFont="1" applyBorder="1" applyAlignment="1">
      <alignment vertical="center"/>
    </xf>
    <xf numFmtId="44" fontId="9" fillId="0" borderId="5" xfId="1" applyFont="1" applyBorder="1" applyAlignment="1" applyProtection="1">
      <alignment vertical="center"/>
    </xf>
    <xf numFmtId="164" fontId="6" fillId="0" borderId="0" xfId="0" applyNumberFormat="1" applyFont="1"/>
    <xf numFmtId="164" fontId="6" fillId="0" borderId="4" xfId="0" quotePrefix="1" applyNumberFormat="1" applyFont="1" applyBorder="1" applyAlignment="1">
      <alignment horizontal="right"/>
    </xf>
    <xf numFmtId="164" fontId="6" fillId="0" borderId="5" xfId="0" applyNumberFormat="1" applyFont="1" applyBorder="1"/>
    <xf numFmtId="164" fontId="6" fillId="0" borderId="0" xfId="0" applyNumberFormat="1" applyFont="1" applyBorder="1"/>
    <xf numFmtId="164" fontId="6" fillId="0" borderId="4" xfId="0" applyNumberFormat="1" applyFont="1" applyBorder="1"/>
    <xf numFmtId="9" fontId="6" fillId="0" borderId="4" xfId="3" applyFont="1" applyBorder="1"/>
    <xf numFmtId="164" fontId="6" fillId="0" borderId="0" xfId="1" applyNumberFormat="1" applyFont="1" applyBorder="1"/>
    <xf numFmtId="0" fontId="6" fillId="0" borderId="0" xfId="0" applyFont="1" applyProtection="1"/>
    <xf numFmtId="0" fontId="2" fillId="0" borderId="0" xfId="0" applyFont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0" borderId="4" xfId="0" quotePrefix="1" applyNumberFormat="1" applyBorder="1" applyAlignment="1">
      <alignment horizontal="right"/>
    </xf>
    <xf numFmtId="164" fontId="0" fillId="0" borderId="5" xfId="0" applyNumberFormat="1" applyBorder="1"/>
    <xf numFmtId="164" fontId="0" fillId="0" borderId="0" xfId="0" applyNumberFormat="1" applyBorder="1"/>
    <xf numFmtId="0" fontId="0" fillId="0" borderId="4" xfId="0" applyBorder="1"/>
    <xf numFmtId="0" fontId="0" fillId="0" borderId="5" xfId="0" applyBorder="1"/>
    <xf numFmtId="0" fontId="12" fillId="0" borderId="0" xfId="0" applyFont="1"/>
    <xf numFmtId="166" fontId="0" fillId="2" borderId="1" xfId="1" applyNumberFormat="1" applyFont="1" applyFill="1" applyBorder="1" applyProtection="1">
      <protection locked="0"/>
    </xf>
    <xf numFmtId="44" fontId="0" fillId="0" borderId="0" xfId="1" applyFont="1"/>
    <xf numFmtId="165" fontId="0" fillId="2" borderId="1" xfId="3" applyNumberFormat="1" applyFont="1" applyFill="1" applyBorder="1" applyProtection="1">
      <protection locked="0"/>
    </xf>
    <xf numFmtId="166" fontId="0" fillId="0" borderId="0" xfId="1" applyNumberFormat="1" applyFont="1"/>
    <xf numFmtId="9" fontId="0" fillId="0" borderId="0" xfId="3" applyFont="1"/>
    <xf numFmtId="44" fontId="13" fillId="0" borderId="5" xfId="1" applyFont="1" applyBorder="1"/>
    <xf numFmtId="44" fontId="13" fillId="0" borderId="0" xfId="1" applyFont="1" applyBorder="1"/>
    <xf numFmtId="9" fontId="0" fillId="0" borderId="4" xfId="0" applyNumberFormat="1" applyBorder="1"/>
    <xf numFmtId="44" fontId="1" fillId="0" borderId="0" xfId="1" applyFont="1" applyAlignment="1">
      <alignment vertical="center"/>
    </xf>
    <xf numFmtId="0" fontId="1" fillId="0" borderId="0" xfId="0" applyFont="1"/>
    <xf numFmtId="0" fontId="1" fillId="0" borderId="0" xfId="0" applyFont="1" applyProtection="1"/>
    <xf numFmtId="0" fontId="2" fillId="0" borderId="0" xfId="0" applyFont="1"/>
    <xf numFmtId="0" fontId="15" fillId="0" borderId="0" xfId="2" applyFont="1" applyAlignment="1" applyProtection="1">
      <alignment wrapText="1"/>
    </xf>
    <xf numFmtId="0" fontId="16" fillId="0" borderId="0" xfId="0" applyFont="1" applyFill="1" applyBorder="1" applyAlignment="1" applyProtection="1"/>
    <xf numFmtId="0" fontId="5" fillId="0" borderId="0" xfId="0" applyFont="1" applyBorder="1" applyAlignment="1" applyProtection="1"/>
    <xf numFmtId="0" fontId="5" fillId="0" borderId="0" xfId="0" applyFont="1" applyFill="1" applyBorder="1" applyAlignment="1" applyProtection="1"/>
    <xf numFmtId="0" fontId="1" fillId="0" borderId="0" xfId="0" applyFont="1" applyBorder="1" applyAlignment="1"/>
    <xf numFmtId="0" fontId="12" fillId="0" borderId="0" xfId="0" applyFont="1" applyProtection="1"/>
    <xf numFmtId="0" fontId="18" fillId="0" borderId="0" xfId="0" applyFont="1"/>
    <xf numFmtId="0" fontId="19" fillId="0" borderId="0" xfId="0" applyFont="1" applyAlignment="1">
      <alignment wrapText="1"/>
    </xf>
    <xf numFmtId="44" fontId="1" fillId="0" borderId="0" xfId="1" applyFont="1" applyFill="1" applyBorder="1"/>
    <xf numFmtId="0" fontId="22" fillId="3" borderId="10" xfId="0" applyFont="1" applyFill="1" applyBorder="1" applyAlignment="1"/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left" indent="2"/>
    </xf>
    <xf numFmtId="0" fontId="6" fillId="0" borderId="0" xfId="0" applyFont="1" applyAlignment="1">
      <alignment horizontal="left" indent="1"/>
    </xf>
    <xf numFmtId="44" fontId="6" fillId="0" borderId="0" xfId="1" applyNumberFormat="1" applyFont="1"/>
    <xf numFmtId="44" fontId="6" fillId="0" borderId="5" xfId="1" applyNumberFormat="1" applyFont="1" applyBorder="1"/>
    <xf numFmtId="44" fontId="6" fillId="0" borderId="5" xfId="1" applyNumberFormat="1" applyFont="1" applyBorder="1" applyProtection="1"/>
    <xf numFmtId="44" fontId="11" fillId="2" borderId="1" xfId="0" applyNumberFormat="1" applyFont="1" applyFill="1" applyBorder="1" applyProtection="1">
      <protection locked="0"/>
    </xf>
    <xf numFmtId="44" fontId="11" fillId="2" borderId="1" xfId="0" applyNumberFormat="1" applyFont="1" applyFill="1" applyBorder="1" applyAlignment="1" applyProtection="1">
      <alignment vertical="center"/>
      <protection locked="0"/>
    </xf>
    <xf numFmtId="44" fontId="10" fillId="2" borderId="1" xfId="0" applyNumberFormat="1" applyFont="1" applyFill="1" applyBorder="1" applyAlignment="1" applyProtection="1">
      <alignment vertical="center"/>
      <protection locked="0"/>
    </xf>
    <xf numFmtId="44" fontId="6" fillId="2" borderId="1" xfId="0" applyNumberFormat="1" applyFont="1" applyFill="1" applyBorder="1" applyProtection="1">
      <protection locked="0"/>
    </xf>
    <xf numFmtId="44" fontId="4" fillId="2" borderId="1" xfId="0" applyNumberFormat="1" applyFont="1" applyFill="1" applyBorder="1" applyProtection="1">
      <protection locked="0"/>
    </xf>
    <xf numFmtId="44" fontId="6" fillId="2" borderId="1" xfId="1" applyNumberFormat="1" applyFont="1" applyFill="1" applyBorder="1" applyProtection="1">
      <protection locked="0"/>
    </xf>
    <xf numFmtId="44" fontId="7" fillId="2" borderId="1" xfId="1" applyNumberFormat="1" applyFont="1" applyFill="1" applyBorder="1" applyProtection="1">
      <protection locked="0"/>
    </xf>
    <xf numFmtId="44" fontId="6" fillId="0" borderId="0" xfId="0" applyNumberFormat="1" applyFont="1" applyAlignment="1">
      <alignment horizontal="left"/>
    </xf>
    <xf numFmtId="44" fontId="6" fillId="2" borderId="6" xfId="1" applyNumberFormat="1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>
      <alignment horizontal="center"/>
    </xf>
    <xf numFmtId="0" fontId="15" fillId="0" borderId="0" xfId="2" applyAlignment="1" applyProtection="1"/>
    <xf numFmtId="0" fontId="15" fillId="0" borderId="0" xfId="2" applyAlignment="1" applyProtection="1">
      <alignment horizontal="center"/>
    </xf>
    <xf numFmtId="164" fontId="4" fillId="2" borderId="1" xfId="0" applyNumberFormat="1" applyFont="1" applyFill="1" applyBorder="1" applyProtection="1">
      <protection locked="0"/>
    </xf>
    <xf numFmtId="164" fontId="24" fillId="0" borderId="0" xfId="0" applyNumberFormat="1" applyFont="1" applyFill="1" applyAlignment="1" applyProtection="1">
      <alignment horizontal="right"/>
      <protection locked="0"/>
    </xf>
    <xf numFmtId="44" fontId="6" fillId="0" borderId="0" xfId="0" applyNumberFormat="1" applyFont="1" applyBorder="1"/>
    <xf numFmtId="0" fontId="6" fillId="0" borderId="0" xfId="0" applyFont="1" applyBorder="1" applyProtection="1"/>
    <xf numFmtId="44" fontId="6" fillId="0" borderId="0" xfId="0" applyNumberFormat="1" applyFont="1" applyBorder="1" applyProtection="1"/>
    <xf numFmtId="44" fontId="9" fillId="0" borderId="11" xfId="1" applyFont="1" applyBorder="1"/>
    <xf numFmtId="44" fontId="0" fillId="2" borderId="1" xfId="1" applyNumberFormat="1" applyFont="1" applyFill="1" applyBorder="1" applyProtection="1">
      <protection locked="0"/>
    </xf>
    <xf numFmtId="44" fontId="4" fillId="4" borderId="1" xfId="1" applyFont="1" applyFill="1" applyBorder="1" applyProtection="1">
      <protection locked="0"/>
    </xf>
    <xf numFmtId="44" fontId="6" fillId="0" borderId="11" xfId="0" applyNumberFormat="1" applyFont="1" applyFill="1" applyBorder="1" applyAlignment="1" applyProtection="1">
      <alignment horizontal="right"/>
      <protection locked="0"/>
    </xf>
    <xf numFmtId="0" fontId="20" fillId="0" borderId="0" xfId="0" applyFont="1" applyAlignment="1">
      <alignment wrapText="1"/>
    </xf>
    <xf numFmtId="0" fontId="14" fillId="0" borderId="0" xfId="0" applyFont="1" applyAlignment="1">
      <alignment horizontal="left" indent="1"/>
    </xf>
    <xf numFmtId="0" fontId="12" fillId="0" borderId="0" xfId="0" applyFont="1" applyAlignment="1">
      <alignment horizontal="left" indent="1"/>
    </xf>
    <xf numFmtId="0" fontId="16" fillId="4" borderId="1" xfId="0" applyFont="1" applyFill="1" applyBorder="1" applyAlignment="1" applyProtection="1">
      <alignment horizontal="left" indent="1"/>
    </xf>
    <xf numFmtId="0" fontId="3" fillId="0" borderId="0" xfId="0" applyFont="1" applyFill="1" applyAlignment="1">
      <alignment horizontal="left" indent="1"/>
    </xf>
    <xf numFmtId="0" fontId="5" fillId="0" borderId="0" xfId="0" applyFont="1" applyAlignment="1">
      <alignment horizontal="left" indent="1"/>
    </xf>
    <xf numFmtId="0" fontId="6" fillId="0" borderId="0" xfId="0" applyFont="1" applyAlignment="1">
      <alignment horizontal="left" indent="2"/>
    </xf>
    <xf numFmtId="0" fontId="2" fillId="0" borderId="0" xfId="0" applyFont="1" applyAlignment="1">
      <alignment horizontal="left" indent="1"/>
    </xf>
    <xf numFmtId="0" fontId="1" fillId="2" borderId="1" xfId="0" applyFont="1" applyFill="1" applyBorder="1" applyAlignment="1" applyProtection="1">
      <alignment horizontal="left" indent="2"/>
      <protection locked="0"/>
    </xf>
    <xf numFmtId="0" fontId="6" fillId="2" borderId="1" xfId="0" applyFont="1" applyFill="1" applyBorder="1" applyAlignment="1" applyProtection="1">
      <alignment horizontal="left" indent="2"/>
      <protection locked="0"/>
    </xf>
    <xf numFmtId="0" fontId="3" fillId="2" borderId="1" xfId="0" applyFont="1" applyFill="1" applyBorder="1" applyAlignment="1" applyProtection="1">
      <alignment horizontal="left" indent="2"/>
      <protection locked="0"/>
    </xf>
    <xf numFmtId="0" fontId="4" fillId="2" borderId="1" xfId="0" applyFont="1" applyFill="1" applyBorder="1" applyAlignment="1" applyProtection="1">
      <alignment horizontal="left" indent="2"/>
      <protection locked="0"/>
    </xf>
    <xf numFmtId="0" fontId="4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1" fillId="0" borderId="0" xfId="0" applyFont="1" applyAlignment="1">
      <alignment horizontal="left" indent="3"/>
    </xf>
    <xf numFmtId="0" fontId="1" fillId="0" borderId="0" xfId="0" applyFont="1" applyBorder="1" applyAlignment="1" applyProtection="1">
      <alignment horizontal="left" indent="1"/>
    </xf>
    <xf numFmtId="0" fontId="21" fillId="0" borderId="0" xfId="2" applyFont="1" applyAlignment="1" applyProtection="1">
      <alignment horizontal="left" indent="1"/>
    </xf>
    <xf numFmtId="0" fontId="1" fillId="0" borderId="0" xfId="2" applyFont="1" applyAlignment="1" applyProtection="1">
      <alignment horizontal="left" indent="1"/>
    </xf>
    <xf numFmtId="0" fontId="17" fillId="0" borderId="0" xfId="2" applyFont="1" applyAlignment="1" applyProtection="1">
      <alignment horizontal="left" indent="1"/>
    </xf>
    <xf numFmtId="0" fontId="15" fillId="0" borderId="0" xfId="2" applyAlignment="1" applyProtection="1">
      <alignment horizontal="left" indent="1"/>
    </xf>
    <xf numFmtId="0" fontId="20" fillId="0" borderId="0" xfId="0" applyFont="1" applyAlignment="1">
      <alignment horizontal="left" wrapText="1" indent="1"/>
    </xf>
    <xf numFmtId="0" fontId="0" fillId="0" borderId="0" xfId="0" applyAlignment="1">
      <alignment horizontal="left" indent="1"/>
    </xf>
    <xf numFmtId="0" fontId="1" fillId="0" borderId="0" xfId="0" applyFont="1" applyFill="1" applyBorder="1" applyAlignment="1" applyProtection="1"/>
    <xf numFmtId="0" fontId="25" fillId="3" borderId="10" xfId="0" applyFont="1" applyFill="1" applyBorder="1" applyAlignment="1">
      <alignment horizontal="left" indent="1"/>
    </xf>
    <xf numFmtId="0" fontId="5" fillId="0" borderId="0" xfId="0" applyFont="1" applyFill="1" applyBorder="1" applyAlignment="1">
      <alignment horizontal="center"/>
    </xf>
    <xf numFmtId="9" fontId="6" fillId="0" borderId="0" xfId="3" applyFont="1" applyFill="1" applyBorder="1" applyAlignment="1" applyProtection="1">
      <alignment horizontal="right"/>
    </xf>
    <xf numFmtId="0" fontId="5" fillId="5" borderId="0" xfId="0" applyFont="1" applyFill="1" applyBorder="1" applyAlignment="1">
      <alignment horizontal="center"/>
    </xf>
    <xf numFmtId="0" fontId="5" fillId="5" borderId="0" xfId="0" applyFont="1" applyFill="1" applyAlignment="1">
      <alignment horizontal="left" indent="1"/>
    </xf>
    <xf numFmtId="0" fontId="5" fillId="5" borderId="0" xfId="0" applyFont="1" applyFill="1" applyAlignment="1">
      <alignment horizontal="center"/>
    </xf>
    <xf numFmtId="0" fontId="1" fillId="2" borderId="12" xfId="0" applyFont="1" applyFill="1" applyBorder="1" applyAlignment="1" applyProtection="1">
      <alignment horizontal="left" indent="1"/>
      <protection locked="0"/>
    </xf>
    <xf numFmtId="0" fontId="1" fillId="4" borderId="12" xfId="0" applyFont="1" applyFill="1" applyBorder="1" applyProtection="1">
      <protection locked="0"/>
    </xf>
    <xf numFmtId="0" fontId="6" fillId="2" borderId="13" xfId="0" applyFont="1" applyFill="1" applyBorder="1" applyAlignment="1" applyProtection="1">
      <alignment horizontal="right"/>
      <protection locked="0"/>
    </xf>
    <xf numFmtId="44" fontId="6" fillId="2" borderId="13" xfId="1" applyFont="1" applyFill="1" applyBorder="1" applyProtection="1">
      <protection locked="0"/>
    </xf>
    <xf numFmtId="9" fontId="6" fillId="2" borderId="13" xfId="3" applyFont="1" applyFill="1" applyBorder="1" applyProtection="1">
      <protection locked="0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 applyProtection="1">
      <alignment horizontal="center"/>
    </xf>
    <xf numFmtId="9" fontId="1" fillId="0" borderId="1" xfId="3" applyFont="1" applyFill="1" applyBorder="1" applyAlignment="1" applyProtection="1">
      <alignment horizontal="right" wrapText="1"/>
      <protection locked="0"/>
    </xf>
    <xf numFmtId="9" fontId="1" fillId="0" borderId="4" xfId="0" applyNumberFormat="1" applyFont="1" applyBorder="1" applyAlignment="1" applyProtection="1">
      <alignment horizontal="right" wrapText="1"/>
    </xf>
    <xf numFmtId="0" fontId="2" fillId="0" borderId="0" xfId="0" applyFont="1" applyAlignment="1">
      <alignment horizontal="left" indent="2"/>
    </xf>
    <xf numFmtId="0" fontId="12" fillId="2" borderId="1" xfId="0" applyFont="1" applyFill="1" applyBorder="1" applyAlignment="1" applyProtection="1">
      <alignment vertical="center"/>
      <protection locked="0"/>
    </xf>
    <xf numFmtId="165" fontId="4" fillId="2" borderId="1" xfId="0" applyNumberFormat="1" applyFont="1" applyFill="1" applyBorder="1" applyAlignment="1" applyProtection="1">
      <alignment vertical="center"/>
      <protection locked="0"/>
    </xf>
    <xf numFmtId="0" fontId="26" fillId="0" borderId="0" xfId="0" applyFont="1" applyFill="1" applyAlignment="1">
      <alignment horizontal="left" indent="1"/>
    </xf>
    <xf numFmtId="0" fontId="26" fillId="0" borderId="0" xfId="0" applyFont="1"/>
    <xf numFmtId="0" fontId="3" fillId="0" borderId="0" xfId="0" applyFont="1" applyAlignment="1">
      <alignment horizontal="left" indent="3"/>
    </xf>
    <xf numFmtId="164" fontId="0" fillId="0" borderId="0" xfId="1" applyNumberFormat="1" applyFont="1"/>
    <xf numFmtId="0" fontId="2" fillId="0" borderId="0" xfId="0" applyFont="1" applyAlignment="1">
      <alignment horizontal="left" indent="3"/>
    </xf>
    <xf numFmtId="0" fontId="1" fillId="0" borderId="0" xfId="0" applyFont="1" applyAlignment="1">
      <alignment horizontal="left" indent="4"/>
    </xf>
    <xf numFmtId="9" fontId="0" fillId="4" borderId="1" xfId="3" applyFont="1" applyFill="1" applyBorder="1" applyProtection="1">
      <protection locked="0"/>
    </xf>
    <xf numFmtId="0" fontId="5" fillId="5" borderId="6" xfId="0" applyFont="1" applyFill="1" applyBorder="1" applyAlignment="1">
      <alignment horizontal="left" indent="1"/>
    </xf>
    <xf numFmtId="0" fontId="6" fillId="5" borderId="16" xfId="0" applyFont="1" applyFill="1" applyBorder="1"/>
    <xf numFmtId="44" fontId="6" fillId="5" borderId="16" xfId="0" applyNumberFormat="1" applyFont="1" applyFill="1" applyBorder="1"/>
    <xf numFmtId="0" fontId="6" fillId="5" borderId="6" xfId="0" applyFont="1" applyFill="1" applyBorder="1"/>
    <xf numFmtId="44" fontId="6" fillId="5" borderId="7" xfId="0" applyNumberFormat="1" applyFont="1" applyFill="1" applyBorder="1"/>
    <xf numFmtId="0" fontId="6" fillId="5" borderId="6" xfId="0" applyFont="1" applyFill="1" applyBorder="1" applyProtection="1"/>
    <xf numFmtId="44" fontId="6" fillId="5" borderId="7" xfId="0" applyNumberFormat="1" applyFont="1" applyFill="1" applyBorder="1" applyProtection="1"/>
    <xf numFmtId="0" fontId="2" fillId="5" borderId="2" xfId="0" applyFont="1" applyFill="1" applyBorder="1" applyAlignment="1">
      <alignment horizontal="left" indent="1"/>
    </xf>
    <xf numFmtId="0" fontId="5" fillId="5" borderId="14" xfId="0" applyFont="1" applyFill="1" applyBorder="1"/>
    <xf numFmtId="0" fontId="6" fillId="5" borderId="14" xfId="0" applyFont="1" applyFill="1" applyBorder="1"/>
    <xf numFmtId="0" fontId="6" fillId="5" borderId="2" xfId="0" applyFont="1" applyFill="1" applyBorder="1"/>
    <xf numFmtId="9" fontId="6" fillId="5" borderId="3" xfId="3" applyNumberFormat="1" applyFont="1" applyFill="1" applyBorder="1"/>
    <xf numFmtId="9" fontId="6" fillId="5" borderId="14" xfId="3" applyFont="1" applyFill="1" applyBorder="1"/>
    <xf numFmtId="0" fontId="6" fillId="5" borderId="2" xfId="0" applyFont="1" applyFill="1" applyBorder="1" applyProtection="1"/>
    <xf numFmtId="9" fontId="6" fillId="5" borderId="3" xfId="3" applyFont="1" applyFill="1" applyBorder="1" applyProtection="1"/>
    <xf numFmtId="0" fontId="2" fillId="5" borderId="4" xfId="0" applyFont="1" applyFill="1" applyBorder="1" applyAlignment="1">
      <alignment horizontal="left" indent="1"/>
    </xf>
    <xf numFmtId="0" fontId="5" fillId="5" borderId="0" xfId="0" applyFont="1" applyFill="1" applyBorder="1"/>
    <xf numFmtId="0" fontId="6" fillId="5" borderId="0" xfId="0" applyFont="1" applyFill="1" applyBorder="1"/>
    <xf numFmtId="0" fontId="6" fillId="5" borderId="4" xfId="0" applyFont="1" applyFill="1" applyBorder="1"/>
    <xf numFmtId="9" fontId="6" fillId="5" borderId="5" xfId="3" applyNumberFormat="1" applyFont="1" applyFill="1" applyBorder="1"/>
    <xf numFmtId="9" fontId="6" fillId="5" borderId="0" xfId="3" applyFont="1" applyFill="1" applyBorder="1"/>
    <xf numFmtId="0" fontId="6" fillId="5" borderId="4" xfId="0" applyFont="1" applyFill="1" applyBorder="1" applyProtection="1"/>
    <xf numFmtId="9" fontId="6" fillId="5" borderId="5" xfId="3" applyFont="1" applyFill="1" applyBorder="1" applyProtection="1"/>
    <xf numFmtId="0" fontId="6" fillId="5" borderId="8" xfId="0" applyFont="1" applyFill="1" applyBorder="1"/>
    <xf numFmtId="9" fontId="6" fillId="5" borderId="9" xfId="3" applyNumberFormat="1" applyFont="1" applyFill="1" applyBorder="1"/>
    <xf numFmtId="0" fontId="6" fillId="5" borderId="8" xfId="0" applyFont="1" applyFill="1" applyBorder="1" applyProtection="1"/>
    <xf numFmtId="9" fontId="6" fillId="5" borderId="9" xfId="3" applyFont="1" applyFill="1" applyBorder="1" applyProtection="1"/>
    <xf numFmtId="0" fontId="3" fillId="5" borderId="8" xfId="0" applyFont="1" applyFill="1" applyBorder="1" applyAlignment="1">
      <alignment horizontal="left" indent="1"/>
    </xf>
    <xf numFmtId="0" fontId="6" fillId="5" borderId="15" xfId="0" applyFont="1" applyFill="1" applyBorder="1"/>
    <xf numFmtId="0" fontId="6" fillId="5" borderId="15" xfId="0" applyFont="1" applyFill="1" applyBorder="1" applyProtection="1"/>
    <xf numFmtId="0" fontId="6" fillId="5" borderId="9" xfId="0" applyFont="1" applyFill="1" applyBorder="1" applyProtection="1"/>
    <xf numFmtId="0" fontId="2" fillId="5" borderId="6" xfId="0" applyFont="1" applyFill="1" applyBorder="1" applyAlignment="1">
      <alignment horizontal="left" indent="1"/>
    </xf>
    <xf numFmtId="0" fontId="5" fillId="5" borderId="16" xfId="0" applyFont="1" applyFill="1" applyBorder="1"/>
    <xf numFmtId="44" fontId="6" fillId="5" borderId="16" xfId="1" applyFont="1" applyFill="1" applyBorder="1"/>
    <xf numFmtId="0" fontId="5" fillId="5" borderId="7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5" fillId="5" borderId="6" xfId="0" applyFont="1" applyFill="1" applyBorder="1" applyAlignment="1" applyProtection="1">
      <alignment horizontal="center"/>
    </xf>
    <xf numFmtId="0" fontId="5" fillId="5" borderId="7" xfId="0" applyFont="1" applyFill="1" applyBorder="1" applyAlignment="1" applyProtection="1">
      <alignment horizontal="center"/>
    </xf>
    <xf numFmtId="0" fontId="2" fillId="5" borderId="0" xfId="0" applyFont="1" applyFill="1" applyAlignment="1">
      <alignment horizontal="left" indent="1"/>
    </xf>
    <xf numFmtId="0" fontId="5" fillId="5" borderId="0" xfId="0" applyFont="1" applyFill="1"/>
    <xf numFmtId="0" fontId="6" fillId="5" borderId="0" xfId="0" applyFont="1" applyFill="1"/>
    <xf numFmtId="0" fontId="6" fillId="5" borderId="5" xfId="0" applyFont="1" applyFill="1" applyBorder="1"/>
    <xf numFmtId="0" fontId="6" fillId="5" borderId="5" xfId="0" applyFont="1" applyFill="1" applyBorder="1" applyProtection="1"/>
    <xf numFmtId="0" fontId="2" fillId="5" borderId="0" xfId="0" applyFont="1" applyFill="1" applyAlignment="1">
      <alignment horizontal="center" wrapText="1"/>
    </xf>
    <xf numFmtId="0" fontId="2" fillId="5" borderId="4" xfId="0" applyFont="1" applyFill="1" applyBorder="1" applyAlignment="1">
      <alignment horizontal="center" wrapText="1"/>
    </xf>
    <xf numFmtId="0" fontId="2" fillId="5" borderId="5" xfId="0" applyFont="1" applyFill="1" applyBorder="1" applyAlignment="1" applyProtection="1">
      <alignment horizontal="center" wrapText="1"/>
    </xf>
    <xf numFmtId="0" fontId="2" fillId="5" borderId="4" xfId="0" applyFont="1" applyFill="1" applyBorder="1" applyAlignment="1" applyProtection="1">
      <alignment horizontal="center" wrapText="1"/>
    </xf>
    <xf numFmtId="0" fontId="2" fillId="5" borderId="0" xfId="0" applyFont="1" applyFill="1" applyAlignment="1">
      <alignment horizontal="center"/>
    </xf>
    <xf numFmtId="0" fontId="2" fillId="5" borderId="6" xfId="0" applyFont="1" applyFill="1" applyBorder="1" applyAlignment="1">
      <alignment horizontal="center" wrapText="1"/>
    </xf>
    <xf numFmtId="0" fontId="2" fillId="5" borderId="7" xfId="0" applyFont="1" applyFill="1" applyBorder="1" applyAlignment="1" applyProtection="1">
      <alignment horizontal="center" wrapText="1"/>
    </xf>
    <xf numFmtId="0" fontId="2" fillId="5" borderId="6" xfId="0" applyFont="1" applyFill="1" applyBorder="1" applyAlignment="1" applyProtection="1">
      <alignment horizontal="center" wrapText="1"/>
    </xf>
    <xf numFmtId="0" fontId="27" fillId="0" borderId="0" xfId="0" applyFont="1" applyFill="1" applyBorder="1" applyAlignment="1" applyProtection="1">
      <alignment horizontal="left" indent="1"/>
    </xf>
    <xf numFmtId="0" fontId="25" fillId="3" borderId="17" xfId="0" applyFont="1" applyFill="1" applyBorder="1" applyAlignment="1">
      <alignment horizontal="left" indent="1"/>
    </xf>
    <xf numFmtId="0" fontId="22" fillId="3" borderId="17" xfId="0" applyFont="1" applyFill="1" applyBorder="1" applyAlignment="1"/>
    <xf numFmtId="0" fontId="2" fillId="6" borderId="2" xfId="0" applyFont="1" applyFill="1" applyBorder="1" applyAlignment="1">
      <alignment horizontal="left" indent="1"/>
    </xf>
    <xf numFmtId="0" fontId="5" fillId="6" borderId="14" xfId="0" applyFont="1" applyFill="1" applyBorder="1"/>
    <xf numFmtId="0" fontId="6" fillId="6" borderId="14" xfId="0" applyFont="1" applyFill="1" applyBorder="1"/>
    <xf numFmtId="0" fontId="6" fillId="6" borderId="2" xfId="0" applyFont="1" applyFill="1" applyBorder="1"/>
    <xf numFmtId="9" fontId="6" fillId="6" borderId="3" xfId="3" applyNumberFormat="1" applyFont="1" applyFill="1" applyBorder="1"/>
    <xf numFmtId="9" fontId="6" fillId="6" borderId="14" xfId="3" applyFont="1" applyFill="1" applyBorder="1"/>
    <xf numFmtId="0" fontId="6" fillId="6" borderId="2" xfId="0" applyFont="1" applyFill="1" applyBorder="1" applyProtection="1"/>
    <xf numFmtId="9" fontId="6" fillId="6" borderId="3" xfId="3" applyFont="1" applyFill="1" applyBorder="1" applyProtection="1"/>
    <xf numFmtId="0" fontId="2" fillId="6" borderId="4" xfId="0" applyFont="1" applyFill="1" applyBorder="1" applyAlignment="1">
      <alignment horizontal="left" indent="1"/>
    </xf>
    <xf numFmtId="0" fontId="5" fillId="6" borderId="0" xfId="0" applyFont="1" applyFill="1" applyBorder="1"/>
    <xf numFmtId="0" fontId="6" fillId="6" borderId="0" xfId="0" applyFont="1" applyFill="1" applyBorder="1"/>
    <xf numFmtId="0" fontId="6" fillId="6" borderId="4" xfId="0" applyFont="1" applyFill="1" applyBorder="1"/>
    <xf numFmtId="9" fontId="6" fillId="6" borderId="5" xfId="3" applyNumberFormat="1" applyFont="1" applyFill="1" applyBorder="1"/>
    <xf numFmtId="9" fontId="6" fillId="6" borderId="0" xfId="3" applyFont="1" applyFill="1" applyBorder="1"/>
    <xf numFmtId="0" fontId="6" fillId="6" borderId="4" xfId="0" applyFont="1" applyFill="1" applyBorder="1" applyProtection="1"/>
    <xf numFmtId="9" fontId="6" fillId="6" borderId="5" xfId="3" applyFont="1" applyFill="1" applyBorder="1" applyProtection="1"/>
    <xf numFmtId="0" fontId="6" fillId="6" borderId="8" xfId="0" applyFont="1" applyFill="1" applyBorder="1"/>
    <xf numFmtId="9" fontId="6" fillId="6" borderId="9" xfId="3" applyNumberFormat="1" applyFont="1" applyFill="1" applyBorder="1"/>
    <xf numFmtId="0" fontId="6" fillId="6" borderId="8" xfId="0" applyFont="1" applyFill="1" applyBorder="1" applyProtection="1"/>
    <xf numFmtId="9" fontId="6" fillId="6" borderId="9" xfId="3" applyFont="1" applyFill="1" applyBorder="1" applyProtection="1"/>
    <xf numFmtId="0" fontId="3" fillId="6" borderId="8" xfId="0" applyFont="1" applyFill="1" applyBorder="1" applyAlignment="1">
      <alignment horizontal="left" indent="1"/>
    </xf>
    <xf numFmtId="0" fontId="6" fillId="6" borderId="15" xfId="0" applyFont="1" applyFill="1" applyBorder="1"/>
    <xf numFmtId="0" fontId="6" fillId="6" borderId="15" xfId="0" applyFont="1" applyFill="1" applyBorder="1" applyProtection="1"/>
    <xf numFmtId="0" fontId="6" fillId="6" borderId="9" xfId="0" applyFont="1" applyFill="1" applyBorder="1" applyProtection="1"/>
    <xf numFmtId="0" fontId="5" fillId="6" borderId="6" xfId="0" applyFont="1" applyFill="1" applyBorder="1" applyAlignment="1">
      <alignment horizontal="left" indent="1"/>
    </xf>
    <xf numFmtId="0" fontId="6" fillId="6" borderId="16" xfId="0" applyFont="1" applyFill="1" applyBorder="1"/>
    <xf numFmtId="44" fontId="6" fillId="6" borderId="16" xfId="0" applyNumberFormat="1" applyFont="1" applyFill="1" applyBorder="1"/>
    <xf numFmtId="0" fontId="6" fillId="6" borderId="6" xfId="0" applyFont="1" applyFill="1" applyBorder="1"/>
    <xf numFmtId="44" fontId="6" fillId="6" borderId="7" xfId="0" applyNumberFormat="1" applyFont="1" applyFill="1" applyBorder="1"/>
    <xf numFmtId="0" fontId="6" fillId="6" borderId="6" xfId="0" applyFont="1" applyFill="1" applyBorder="1" applyProtection="1"/>
    <xf numFmtId="44" fontId="6" fillId="6" borderId="7" xfId="0" applyNumberFormat="1" applyFont="1" applyFill="1" applyBorder="1" applyProtection="1"/>
    <xf numFmtId="0" fontId="2" fillId="6" borderId="6" xfId="0" applyFont="1" applyFill="1" applyBorder="1" applyAlignment="1">
      <alignment horizontal="left" indent="1"/>
    </xf>
    <xf numFmtId="0" fontId="5" fillId="6" borderId="16" xfId="0" applyFont="1" applyFill="1" applyBorder="1"/>
    <xf numFmtId="44" fontId="6" fillId="6" borderId="16" xfId="1" applyFont="1" applyFill="1" applyBorder="1"/>
    <xf numFmtId="0" fontId="5" fillId="6" borderId="7" xfId="0" applyFont="1" applyFill="1" applyBorder="1" applyAlignment="1">
      <alignment horizontal="center"/>
    </xf>
    <xf numFmtId="0" fontId="5" fillId="6" borderId="16" xfId="0" applyFont="1" applyFill="1" applyBorder="1" applyAlignment="1">
      <alignment horizontal="center"/>
    </xf>
    <xf numFmtId="0" fontId="5" fillId="6" borderId="6" xfId="0" applyFont="1" applyFill="1" applyBorder="1" applyAlignment="1" applyProtection="1">
      <alignment horizontal="center"/>
    </xf>
    <xf numFmtId="0" fontId="5" fillId="6" borderId="7" xfId="0" applyFont="1" applyFill="1" applyBorder="1" applyAlignment="1" applyProtection="1">
      <alignment horizontal="center"/>
    </xf>
    <xf numFmtId="0" fontId="2" fillId="6" borderId="0" xfId="0" applyFont="1" applyFill="1" applyAlignment="1">
      <alignment horizontal="left" indent="1"/>
    </xf>
    <xf numFmtId="0" fontId="5" fillId="6" borderId="0" xfId="0" applyFont="1" applyFill="1"/>
    <xf numFmtId="0" fontId="6" fillId="6" borderId="0" xfId="0" applyFont="1" applyFill="1"/>
    <xf numFmtId="0" fontId="6" fillId="6" borderId="5" xfId="0" applyFont="1" applyFill="1" applyBorder="1"/>
    <xf numFmtId="0" fontId="6" fillId="6" borderId="5" xfId="0" applyFont="1" applyFill="1" applyBorder="1" applyProtection="1"/>
    <xf numFmtId="0" fontId="2" fillId="6" borderId="0" xfId="0" applyFont="1" applyFill="1" applyAlignment="1">
      <alignment horizontal="center" wrapText="1"/>
    </xf>
    <xf numFmtId="0" fontId="5" fillId="6" borderId="0" xfId="0" applyFont="1" applyFill="1" applyAlignment="1">
      <alignment horizontal="center"/>
    </xf>
    <xf numFmtId="0" fontId="2" fillId="6" borderId="4" xfId="0" applyFont="1" applyFill="1" applyBorder="1" applyAlignment="1">
      <alignment horizontal="center" wrapText="1"/>
    </xf>
    <xf numFmtId="0" fontId="2" fillId="6" borderId="5" xfId="0" applyFont="1" applyFill="1" applyBorder="1" applyAlignment="1" applyProtection="1">
      <alignment horizontal="center" wrapText="1"/>
    </xf>
    <xf numFmtId="0" fontId="5" fillId="6" borderId="0" xfId="0" applyFont="1" applyFill="1" applyBorder="1" applyAlignment="1">
      <alignment horizontal="center"/>
    </xf>
    <xf numFmtId="0" fontId="2" fillId="6" borderId="4" xfId="0" applyFont="1" applyFill="1" applyBorder="1" applyAlignment="1" applyProtection="1">
      <alignment horizontal="center" wrapText="1"/>
    </xf>
    <xf numFmtId="0" fontId="5" fillId="6" borderId="0" xfId="0" applyFont="1" applyFill="1" applyAlignment="1">
      <alignment horizontal="left" indent="1"/>
    </xf>
    <xf numFmtId="0" fontId="2" fillId="6" borderId="0" xfId="0" applyFont="1" applyFill="1" applyAlignment="1">
      <alignment horizontal="center"/>
    </xf>
    <xf numFmtId="0" fontId="2" fillId="6" borderId="16" xfId="0" applyFont="1" applyFill="1" applyBorder="1" applyAlignment="1">
      <alignment horizontal="center" wrapText="1"/>
    </xf>
    <xf numFmtId="0" fontId="2" fillId="6" borderId="6" xfId="0" applyFont="1" applyFill="1" applyBorder="1" applyAlignment="1">
      <alignment horizontal="center" wrapText="1"/>
    </xf>
    <xf numFmtId="0" fontId="2" fillId="6" borderId="7" xfId="0" applyFont="1" applyFill="1" applyBorder="1" applyAlignment="1" applyProtection="1">
      <alignment horizontal="center" wrapText="1"/>
    </xf>
    <xf numFmtId="0" fontId="2" fillId="6" borderId="6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>
      <alignment horizontal="center"/>
    </xf>
    <xf numFmtId="0" fontId="1" fillId="0" borderId="0" xfId="2" applyFont="1" applyAlignment="1" applyProtection="1">
      <alignment horizontal="left" wrapText="1" indent="1"/>
    </xf>
    <xf numFmtId="0" fontId="12" fillId="0" borderId="0" xfId="2" applyFont="1" applyAlignment="1" applyProtection="1">
      <alignment horizontal="left" wrapText="1" indent="1"/>
    </xf>
    <xf numFmtId="0" fontId="5" fillId="0" borderId="0" xfId="0" applyFont="1" applyFill="1" applyBorder="1" applyAlignment="1" applyProtection="1">
      <alignment horizontal="center"/>
    </xf>
    <xf numFmtId="14" fontId="1" fillId="0" borderId="0" xfId="0" applyNumberFormat="1" applyFont="1" applyAlignment="1" applyProtection="1">
      <alignment horizontal="left"/>
    </xf>
  </cellXfs>
  <cellStyles count="4">
    <cellStyle name="Currency" xfId="1" builtinId="4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CCCC99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990000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434340</xdr:colOff>
      <xdr:row>85</xdr:row>
      <xdr:rowOff>76200</xdr:rowOff>
    </xdr:from>
    <xdr:to>
      <xdr:col>4</xdr:col>
      <xdr:colOff>723900</xdr:colOff>
      <xdr:row>88</xdr:row>
      <xdr:rowOff>76200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2865" y="14239875"/>
          <a:ext cx="2718435" cy="485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434340</xdr:colOff>
      <xdr:row>85</xdr:row>
      <xdr:rowOff>76200</xdr:rowOff>
    </xdr:from>
    <xdr:to>
      <xdr:col>4</xdr:col>
      <xdr:colOff>723900</xdr:colOff>
      <xdr:row>88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44315" y="15192375"/>
          <a:ext cx="2718435" cy="485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xtension.iastate.edu/agdm/wholefarm/pdf/c2-09.pdf" TargetMode="External"/><Relationship Id="rId13" Type="http://schemas.openxmlformats.org/officeDocument/2006/relationships/comments" Target="../comments1.xml"/><Relationship Id="rId3" Type="http://schemas.openxmlformats.org/officeDocument/2006/relationships/hyperlink" Target="mailto:agdm@iastate.edu?subject=AgDM%20Spreadsheet" TargetMode="External"/><Relationship Id="rId7" Type="http://schemas.openxmlformats.org/officeDocument/2006/relationships/hyperlink" Target="https://www.extension.iastate.edu/agdm/crops/pdf/a1-20.pdf" TargetMode="External"/><Relationship Id="rId12" Type="http://schemas.openxmlformats.org/officeDocument/2006/relationships/vmlDrawing" Target="../drawings/vmlDrawing1.vml"/><Relationship Id="rId2" Type="http://schemas.openxmlformats.org/officeDocument/2006/relationships/hyperlink" Target="http://www.extension.iastate.edu/agdm/wdfinancial.html" TargetMode="External"/><Relationship Id="rId1" Type="http://schemas.openxmlformats.org/officeDocument/2006/relationships/hyperlink" Target="http://www.extension.iastate.edu/agdm/crops/pdf/a3-24.pdf" TargetMode="External"/><Relationship Id="rId6" Type="http://schemas.openxmlformats.org/officeDocument/2006/relationships/hyperlink" Target="https://www.extension.iastate.edu/agdm/crops/pdf/a3-10.pdf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s://www.extension.iastate.edu/agdm/crops/pdf/a1-20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extension.iastate.edu/agdm/wholefarm/html/c2-30.html" TargetMode="External"/><Relationship Id="rId9" Type="http://schemas.openxmlformats.org/officeDocument/2006/relationships/hyperlink" Target="https://www.extension.iastate.edu/diversity/ext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xtension.iastate.edu/agdm/wholefarm/pdf/c2-09.pdf" TargetMode="External"/><Relationship Id="rId13" Type="http://schemas.openxmlformats.org/officeDocument/2006/relationships/comments" Target="../comments2.xml"/><Relationship Id="rId3" Type="http://schemas.openxmlformats.org/officeDocument/2006/relationships/hyperlink" Target="mailto:agdm@iastate.edu?subject=AgDM%20Spreadsheet" TargetMode="External"/><Relationship Id="rId7" Type="http://schemas.openxmlformats.org/officeDocument/2006/relationships/hyperlink" Target="https://www.extension.iastate.edu/agdm/crops/pdf/a1-20.pdf" TargetMode="External"/><Relationship Id="rId12" Type="http://schemas.openxmlformats.org/officeDocument/2006/relationships/vmlDrawing" Target="../drawings/vmlDrawing2.vml"/><Relationship Id="rId2" Type="http://schemas.openxmlformats.org/officeDocument/2006/relationships/hyperlink" Target="http://www.extension.iastate.edu/agdm/wdfinancial.html" TargetMode="External"/><Relationship Id="rId1" Type="http://schemas.openxmlformats.org/officeDocument/2006/relationships/hyperlink" Target="http://www.extension.iastate.edu/agdm/crops/pdf/a3-24.pdf" TargetMode="External"/><Relationship Id="rId6" Type="http://schemas.openxmlformats.org/officeDocument/2006/relationships/hyperlink" Target="https://www.extension.iastate.edu/agdm/crops/pdf/a3-10.pdf" TargetMode="External"/><Relationship Id="rId11" Type="http://schemas.openxmlformats.org/officeDocument/2006/relationships/drawing" Target="../drawings/drawing2.xml"/><Relationship Id="rId5" Type="http://schemas.openxmlformats.org/officeDocument/2006/relationships/hyperlink" Target="https://www.extension.iastate.edu/agdm/crops/pdf/a1-20.pdf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http://www.extension.iastate.edu/agdm/wholefarm/html/c2-30.html" TargetMode="External"/><Relationship Id="rId9" Type="http://schemas.openxmlformats.org/officeDocument/2006/relationships/hyperlink" Target="https://www.extension.iastate.edu/diversity/ex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M91"/>
  <sheetViews>
    <sheetView showGridLines="0" tabSelected="1" zoomScaleNormal="100" workbookViewId="0"/>
  </sheetViews>
  <sheetFormatPr defaultColWidth="8.85546875" defaultRowHeight="12.75" x14ac:dyDescent="0.2"/>
  <cols>
    <col min="1" max="1" width="37.42578125" style="172" customWidth="1"/>
    <col min="2" max="2" width="16.7109375" customWidth="1"/>
    <col min="3" max="3" width="19.7109375" customWidth="1"/>
    <col min="4" max="4" width="16.7109375" customWidth="1"/>
    <col min="5" max="6" width="12.85546875" customWidth="1"/>
    <col min="7" max="7" width="2.140625" customWidth="1"/>
    <col min="8" max="9" width="13.140625" style="2" customWidth="1"/>
    <col min="12" max="13" width="9.140625" style="1" customWidth="1"/>
  </cols>
  <sheetData>
    <row r="1" spans="1:13" s="252" customFormat="1" ht="30" customHeight="1" thickBot="1" x14ac:dyDescent="0.35">
      <c r="A1" s="251" t="s">
        <v>36</v>
      </c>
    </row>
    <row r="2" spans="1:13" s="101" customFormat="1" ht="15.75" thickTop="1" x14ac:dyDescent="0.25">
      <c r="A2" s="152" t="s">
        <v>28</v>
      </c>
      <c r="B2" s="113"/>
    </row>
    <row r="3" spans="1:13" s="101" customFormat="1" ht="12.75" customHeight="1" x14ac:dyDescent="0.2">
      <c r="A3" s="309" t="s">
        <v>29</v>
      </c>
      <c r="B3" s="310"/>
      <c r="C3" s="310"/>
      <c r="D3" s="310"/>
      <c r="E3" s="310"/>
      <c r="F3" s="114"/>
      <c r="G3" s="114"/>
      <c r="H3" s="114"/>
      <c r="I3" s="114"/>
    </row>
    <row r="4" spans="1:13" s="101" customFormat="1" x14ac:dyDescent="0.2">
      <c r="A4" s="153"/>
    </row>
    <row r="5" spans="1:13" x14ac:dyDescent="0.2">
      <c r="A5" s="154" t="s">
        <v>43</v>
      </c>
      <c r="B5" s="250" t="s">
        <v>90</v>
      </c>
      <c r="C5" s="115"/>
      <c r="H5"/>
      <c r="I5"/>
      <c r="L5"/>
      <c r="M5"/>
    </row>
    <row r="6" spans="1:13" s="7" customFormat="1" x14ac:dyDescent="0.2">
      <c r="A6" s="155"/>
      <c r="B6" s="3"/>
      <c r="C6" s="3"/>
      <c r="D6" s="3"/>
      <c r="E6" s="3"/>
      <c r="F6" s="3"/>
      <c r="G6" s="3"/>
      <c r="H6" s="6"/>
      <c r="I6" s="6"/>
      <c r="J6" s="3"/>
      <c r="K6" s="3"/>
      <c r="L6" s="3"/>
      <c r="M6" s="3"/>
    </row>
    <row r="7" spans="1:13" s="8" customFormat="1" ht="15" x14ac:dyDescent="0.25">
      <c r="A7" s="192" t="s">
        <v>21</v>
      </c>
      <c r="B7" s="193" t="s">
        <v>41</v>
      </c>
      <c r="C7" s="111"/>
      <c r="D7" s="5"/>
      <c r="E7" s="308"/>
      <c r="F7" s="308"/>
      <c r="G7" s="139"/>
      <c r="H7" s="311"/>
      <c r="I7" s="311"/>
      <c r="L7" s="9"/>
      <c r="M7" s="9"/>
    </row>
    <row r="8" spans="1:13" s="8" customFormat="1" ht="17.25" customHeight="1" x14ac:dyDescent="0.2">
      <c r="A8" s="180" t="s">
        <v>40</v>
      </c>
      <c r="B8" s="181" t="s">
        <v>42</v>
      </c>
      <c r="C8" s="5"/>
      <c r="D8" s="5"/>
      <c r="L8" s="9"/>
      <c r="M8" s="9"/>
    </row>
    <row r="9" spans="1:13" s="8" customFormat="1" ht="25.5" x14ac:dyDescent="0.2">
      <c r="A9" s="277" t="s">
        <v>22</v>
      </c>
      <c r="B9" s="304" t="s">
        <v>89</v>
      </c>
      <c r="C9" s="288" t="s">
        <v>1</v>
      </c>
      <c r="D9" s="288" t="s">
        <v>0</v>
      </c>
      <c r="E9" s="305" t="s">
        <v>74</v>
      </c>
      <c r="F9" s="306" t="s">
        <v>75</v>
      </c>
      <c r="G9" s="288"/>
      <c r="H9" s="307" t="s">
        <v>76</v>
      </c>
      <c r="I9" s="306" t="s">
        <v>77</v>
      </c>
      <c r="L9" s="9"/>
      <c r="M9" s="9"/>
    </row>
    <row r="10" spans="1:13" s="8" customFormat="1" x14ac:dyDescent="0.2">
      <c r="A10" s="157" t="s">
        <v>23</v>
      </c>
      <c r="B10" s="182">
        <v>185</v>
      </c>
      <c r="C10" s="183">
        <v>5.45</v>
      </c>
      <c r="D10" s="137">
        <f>B10*C10</f>
        <v>1008.25</v>
      </c>
      <c r="E10" s="184">
        <v>0.5</v>
      </c>
      <c r="F10" s="20">
        <f>D10*E10</f>
        <v>504.125</v>
      </c>
      <c r="G10" s="18"/>
      <c r="H10" s="19">
        <f>1-E10</f>
        <v>0.5</v>
      </c>
      <c r="I10" s="20">
        <f>D10*H10</f>
        <v>504.125</v>
      </c>
      <c r="L10" s="9"/>
      <c r="M10" s="9"/>
    </row>
    <row r="11" spans="1:13" s="8" customFormat="1" x14ac:dyDescent="0.2">
      <c r="A11" s="157" t="s">
        <v>11</v>
      </c>
      <c r="B11" s="10"/>
      <c r="D11" s="138"/>
      <c r="E11" s="21">
        <v>0.5</v>
      </c>
      <c r="F11" s="20">
        <f>D11*E11</f>
        <v>0</v>
      </c>
      <c r="G11" s="18"/>
      <c r="H11" s="19">
        <f>1-E11</f>
        <v>0.5</v>
      </c>
      <c r="I11" s="20">
        <f>D11*H11</f>
        <v>0</v>
      </c>
      <c r="L11" s="9"/>
      <c r="M11" s="9"/>
    </row>
    <row r="12" spans="1:13" s="25" customFormat="1" x14ac:dyDescent="0.2">
      <c r="A12" s="157" t="s">
        <v>24</v>
      </c>
      <c r="C12" s="111"/>
      <c r="D12" s="138"/>
      <c r="E12" s="21">
        <v>0.5</v>
      </c>
      <c r="F12" s="24">
        <f>D12*E12</f>
        <v>0</v>
      </c>
      <c r="G12" s="22"/>
      <c r="H12" s="23">
        <f>1-E12</f>
        <v>0.5</v>
      </c>
      <c r="I12" s="24">
        <f>D12*H12</f>
        <v>0</v>
      </c>
      <c r="L12" s="26"/>
      <c r="M12" s="26"/>
    </row>
    <row r="13" spans="1:13" s="8" customFormat="1" x14ac:dyDescent="0.2">
      <c r="A13" s="156" t="s">
        <v>0</v>
      </c>
      <c r="D13" s="27">
        <f>SUM(D10:D12)</f>
        <v>1008.25</v>
      </c>
      <c r="E13" s="13"/>
      <c r="F13" s="30">
        <f>SUM(F10:F12)</f>
        <v>504.125</v>
      </c>
      <c r="G13" s="28"/>
      <c r="H13" s="29"/>
      <c r="I13" s="30">
        <f>SUM(I10:I12)</f>
        <v>504.125</v>
      </c>
      <c r="L13" s="9"/>
      <c r="M13" s="9"/>
    </row>
    <row r="14" spans="1:13" s="8" customFormat="1" x14ac:dyDescent="0.2">
      <c r="D14" s="27"/>
      <c r="E14" s="13"/>
      <c r="F14" s="176">
        <f>IF($D13&gt;0,F13/$D13," ")</f>
        <v>0.5</v>
      </c>
      <c r="G14" s="150"/>
      <c r="H14" s="31"/>
      <c r="I14" s="176">
        <f>IF($D13&gt;0,I13/$D13," ")</f>
        <v>0.5</v>
      </c>
      <c r="J14" s="31"/>
      <c r="L14" s="9"/>
      <c r="M14" s="9"/>
    </row>
    <row r="15" spans="1:13" s="8" customFormat="1" x14ac:dyDescent="0.2">
      <c r="D15" s="27"/>
      <c r="E15" s="31"/>
      <c r="F15" s="34"/>
      <c r="G15" s="9"/>
      <c r="H15" s="33"/>
      <c r="I15" s="34"/>
      <c r="L15" s="9"/>
      <c r="M15" s="9"/>
    </row>
    <row r="16" spans="1:13" s="8" customFormat="1" ht="26.25" customHeight="1" x14ac:dyDescent="0.2">
      <c r="A16" s="291" t="s">
        <v>37</v>
      </c>
      <c r="B16" s="296" t="s">
        <v>72</v>
      </c>
      <c r="C16" s="296" t="s">
        <v>73</v>
      </c>
      <c r="D16" s="297" t="s">
        <v>0</v>
      </c>
      <c r="E16" s="298" t="s">
        <v>74</v>
      </c>
      <c r="F16" s="299" t="s">
        <v>75</v>
      </c>
      <c r="G16" s="300"/>
      <c r="H16" s="301" t="s">
        <v>76</v>
      </c>
      <c r="I16" s="299" t="s">
        <v>77</v>
      </c>
      <c r="L16" s="9"/>
      <c r="M16" s="9"/>
    </row>
    <row r="17" spans="1:13" s="8" customFormat="1" x14ac:dyDescent="0.2">
      <c r="A17" s="194" t="s">
        <v>47</v>
      </c>
      <c r="B17" s="141" t="s">
        <v>46</v>
      </c>
      <c r="C17" s="141" t="s">
        <v>44</v>
      </c>
      <c r="D17" s="11"/>
      <c r="E17" s="185"/>
      <c r="F17" s="186"/>
      <c r="G17" s="175"/>
      <c r="H17" s="29"/>
      <c r="I17" s="186"/>
      <c r="L17" s="9"/>
      <c r="M17" s="9"/>
    </row>
    <row r="18" spans="1:13" s="8" customFormat="1" x14ac:dyDescent="0.2">
      <c r="A18" s="156"/>
      <c r="B18" s="12"/>
      <c r="C18" s="141" t="s">
        <v>45</v>
      </c>
      <c r="D18" s="11"/>
      <c r="E18" s="185"/>
      <c r="F18" s="186"/>
      <c r="G18" s="175"/>
      <c r="H18" s="29"/>
      <c r="I18" s="186"/>
      <c r="L18" s="9"/>
      <c r="M18" s="9"/>
    </row>
    <row r="19" spans="1:13" s="8" customFormat="1" x14ac:dyDescent="0.2">
      <c r="A19" s="159" t="s">
        <v>58</v>
      </c>
      <c r="B19" s="14"/>
      <c r="C19" s="135">
        <v>20.45</v>
      </c>
      <c r="D19" s="36">
        <f t="shared" ref="D19:D27" si="0">B19+C19</f>
        <v>20.45</v>
      </c>
      <c r="E19" s="16">
        <v>1</v>
      </c>
      <c r="F19" s="20">
        <f t="shared" ref="F19:F27" si="1">D19*E19</f>
        <v>20.45</v>
      </c>
      <c r="G19" s="18"/>
      <c r="H19" s="19">
        <f t="shared" ref="H19:H27" si="2">1-E19</f>
        <v>0</v>
      </c>
      <c r="I19" s="20">
        <f t="shared" ref="I19:I27" si="3">D19*H19</f>
        <v>0</v>
      </c>
      <c r="L19" s="9"/>
      <c r="M19" s="9"/>
    </row>
    <row r="20" spans="1:13" s="8" customFormat="1" x14ac:dyDescent="0.2">
      <c r="A20" s="160" t="s">
        <v>12</v>
      </c>
      <c r="B20" s="14"/>
      <c r="C20" s="135">
        <v>15.9</v>
      </c>
      <c r="D20" s="36">
        <f t="shared" si="0"/>
        <v>15.9</v>
      </c>
      <c r="E20" s="16">
        <v>1</v>
      </c>
      <c r="F20" s="20">
        <f t="shared" si="1"/>
        <v>15.9</v>
      </c>
      <c r="G20" s="18"/>
      <c r="H20" s="19">
        <f t="shared" si="2"/>
        <v>0</v>
      </c>
      <c r="I20" s="20">
        <f t="shared" si="3"/>
        <v>0</v>
      </c>
      <c r="L20" s="9"/>
      <c r="M20" s="9"/>
    </row>
    <row r="21" spans="1:13" s="8" customFormat="1" x14ac:dyDescent="0.2">
      <c r="A21" s="160" t="s">
        <v>13</v>
      </c>
      <c r="B21" s="14"/>
      <c r="C21" s="135">
        <v>6.8</v>
      </c>
      <c r="D21" s="36">
        <f t="shared" si="0"/>
        <v>6.8</v>
      </c>
      <c r="E21" s="16">
        <v>1</v>
      </c>
      <c r="F21" s="20">
        <f t="shared" si="1"/>
        <v>6.8</v>
      </c>
      <c r="G21" s="18"/>
      <c r="H21" s="19">
        <f t="shared" si="2"/>
        <v>0</v>
      </c>
      <c r="I21" s="20">
        <f t="shared" si="3"/>
        <v>0</v>
      </c>
      <c r="L21" s="9"/>
      <c r="M21" s="9"/>
    </row>
    <row r="22" spans="1:13" s="8" customFormat="1" x14ac:dyDescent="0.2">
      <c r="A22" s="160" t="s">
        <v>10</v>
      </c>
      <c r="B22" s="14"/>
      <c r="C22" s="135">
        <v>23.4</v>
      </c>
      <c r="D22" s="36">
        <f t="shared" si="0"/>
        <v>23.4</v>
      </c>
      <c r="E22" s="16">
        <v>1</v>
      </c>
      <c r="F22" s="20">
        <f t="shared" si="1"/>
        <v>23.4</v>
      </c>
      <c r="G22" s="18"/>
      <c r="H22" s="19">
        <f t="shared" si="2"/>
        <v>0</v>
      </c>
      <c r="I22" s="20">
        <f t="shared" si="3"/>
        <v>0</v>
      </c>
      <c r="L22" s="9"/>
      <c r="M22" s="9"/>
    </row>
    <row r="23" spans="1:13" s="8" customFormat="1" x14ac:dyDescent="0.2">
      <c r="A23" s="159" t="s">
        <v>13</v>
      </c>
      <c r="B23" s="14"/>
      <c r="C23" s="135">
        <v>7.4</v>
      </c>
      <c r="D23" s="36">
        <f t="shared" si="0"/>
        <v>7.4</v>
      </c>
      <c r="E23" s="16">
        <v>1</v>
      </c>
      <c r="F23" s="20">
        <f t="shared" si="1"/>
        <v>7.4</v>
      </c>
      <c r="G23" s="18"/>
      <c r="H23" s="19">
        <f t="shared" si="2"/>
        <v>0</v>
      </c>
      <c r="I23" s="20">
        <f t="shared" si="3"/>
        <v>0</v>
      </c>
      <c r="L23" s="9"/>
      <c r="M23" s="9"/>
    </row>
    <row r="24" spans="1:13" s="8" customFormat="1" x14ac:dyDescent="0.2">
      <c r="A24" s="159" t="s">
        <v>59</v>
      </c>
      <c r="B24" s="14"/>
      <c r="C24" s="135">
        <v>13.4</v>
      </c>
      <c r="D24" s="36">
        <f t="shared" si="0"/>
        <v>13.4</v>
      </c>
      <c r="E24" s="16">
        <v>0.5</v>
      </c>
      <c r="F24" s="20">
        <f t="shared" si="1"/>
        <v>6.7</v>
      </c>
      <c r="G24" s="18"/>
      <c r="H24" s="19">
        <f t="shared" si="2"/>
        <v>0.5</v>
      </c>
      <c r="I24" s="20">
        <f t="shared" si="3"/>
        <v>6.7</v>
      </c>
      <c r="L24" s="9"/>
      <c r="M24" s="9"/>
    </row>
    <row r="25" spans="1:13" s="8" customFormat="1" x14ac:dyDescent="0.2">
      <c r="A25" s="159" t="s">
        <v>60</v>
      </c>
      <c r="B25" s="14"/>
      <c r="C25" s="135">
        <v>6.15</v>
      </c>
      <c r="D25" s="36">
        <f t="shared" si="0"/>
        <v>6.15</v>
      </c>
      <c r="E25" s="16">
        <v>0.5</v>
      </c>
      <c r="F25" s="20">
        <f t="shared" si="1"/>
        <v>3.0750000000000002</v>
      </c>
      <c r="G25" s="18"/>
      <c r="H25" s="19">
        <f t="shared" si="2"/>
        <v>0.5</v>
      </c>
      <c r="I25" s="20">
        <f t="shared" si="3"/>
        <v>3.0750000000000002</v>
      </c>
      <c r="L25" s="9"/>
      <c r="M25" s="9"/>
    </row>
    <row r="26" spans="1:13" s="8" customFormat="1" x14ac:dyDescent="0.2">
      <c r="A26" s="160"/>
      <c r="B26" s="14"/>
      <c r="C26" s="135"/>
      <c r="D26" s="36">
        <f t="shared" si="0"/>
        <v>0</v>
      </c>
      <c r="E26" s="16"/>
      <c r="F26" s="20">
        <f t="shared" si="1"/>
        <v>0</v>
      </c>
      <c r="G26" s="18"/>
      <c r="H26" s="19">
        <f t="shared" si="2"/>
        <v>1</v>
      </c>
      <c r="I26" s="20">
        <f t="shared" si="3"/>
        <v>0</v>
      </c>
      <c r="L26" s="9"/>
      <c r="M26" s="9"/>
    </row>
    <row r="27" spans="1:13" s="25" customFormat="1" ht="15" x14ac:dyDescent="0.35">
      <c r="A27" s="160"/>
      <c r="B27" s="37"/>
      <c r="C27" s="136"/>
      <c r="D27" s="38">
        <f t="shared" si="0"/>
        <v>0</v>
      </c>
      <c r="E27" s="16"/>
      <c r="F27" s="60">
        <f t="shared" si="1"/>
        <v>0</v>
      </c>
      <c r="G27" s="39"/>
      <c r="H27" s="23">
        <f t="shared" si="2"/>
        <v>1</v>
      </c>
      <c r="I27" s="60">
        <f t="shared" si="3"/>
        <v>0</v>
      </c>
      <c r="L27" s="26"/>
      <c r="M27" s="26"/>
    </row>
    <row r="28" spans="1:13" s="8" customFormat="1" x14ac:dyDescent="0.2">
      <c r="A28" s="156" t="s">
        <v>19</v>
      </c>
      <c r="B28" s="36">
        <f>SUM(B19:B27)</f>
        <v>0</v>
      </c>
      <c r="C28" s="36">
        <f>SUM(C19:C27)</f>
        <v>93.500000000000014</v>
      </c>
      <c r="D28" s="36">
        <f>SUM(D19:D27)</f>
        <v>93.500000000000014</v>
      </c>
      <c r="E28" s="31"/>
      <c r="F28" s="20">
        <f>SUM(F19:F27)</f>
        <v>83.725000000000009</v>
      </c>
      <c r="G28" s="18"/>
      <c r="H28" s="33"/>
      <c r="I28" s="20">
        <f>SUM(I19:I27)</f>
        <v>9.7750000000000004</v>
      </c>
      <c r="L28" s="9"/>
      <c r="M28" s="9"/>
    </row>
    <row r="29" spans="1:13" s="8" customFormat="1" x14ac:dyDescent="0.2">
      <c r="A29" s="126"/>
      <c r="E29" s="31"/>
      <c r="F29" s="34"/>
      <c r="G29" s="9"/>
      <c r="H29" s="33"/>
      <c r="I29" s="34"/>
      <c r="L29" s="9"/>
      <c r="M29" s="9"/>
    </row>
    <row r="30" spans="1:13" s="8" customFormat="1" ht="18" customHeight="1" x14ac:dyDescent="0.2">
      <c r="A30" s="302" t="s">
        <v>18</v>
      </c>
      <c r="B30" s="303" t="s">
        <v>51</v>
      </c>
      <c r="C30" s="303" t="s">
        <v>82</v>
      </c>
      <c r="D30" s="293"/>
      <c r="E30" s="264"/>
      <c r="F30" s="295"/>
      <c r="G30" s="263"/>
      <c r="H30" s="267"/>
      <c r="I30" s="295"/>
      <c r="L30" s="9"/>
      <c r="M30" s="9"/>
    </row>
    <row r="31" spans="1:13" s="5" customFormat="1" x14ac:dyDescent="0.2">
      <c r="A31" s="124" t="s">
        <v>4</v>
      </c>
      <c r="B31" s="41">
        <v>1</v>
      </c>
      <c r="C31" s="134">
        <v>107</v>
      </c>
      <c r="D31" s="42">
        <f>C31*B31</f>
        <v>107</v>
      </c>
      <c r="E31" s="43">
        <v>0.5</v>
      </c>
      <c r="F31" s="47">
        <f>D31*E31</f>
        <v>53.5</v>
      </c>
      <c r="G31" s="45"/>
      <c r="H31" s="46">
        <f>1-E31</f>
        <v>0.5</v>
      </c>
      <c r="I31" s="47">
        <f>D31*H31</f>
        <v>53.5</v>
      </c>
      <c r="L31" s="4"/>
      <c r="M31" s="4"/>
    </row>
    <row r="32" spans="1:13" s="5" customFormat="1" x14ac:dyDescent="0.2">
      <c r="A32" s="124" t="s">
        <v>20</v>
      </c>
      <c r="E32" s="48"/>
      <c r="F32" s="47"/>
      <c r="G32" s="45"/>
      <c r="H32" s="46"/>
      <c r="I32" s="47"/>
      <c r="L32" s="4"/>
      <c r="M32" s="4"/>
    </row>
    <row r="33" spans="1:13" s="5" customFormat="1" x14ac:dyDescent="0.2">
      <c r="A33" s="159" t="s">
        <v>61</v>
      </c>
      <c r="B33" s="50">
        <v>124</v>
      </c>
      <c r="C33" s="134">
        <v>0.72</v>
      </c>
      <c r="D33" s="42">
        <f>C33*B33</f>
        <v>89.28</v>
      </c>
      <c r="E33" s="43">
        <v>0.5</v>
      </c>
      <c r="F33" s="47">
        <f>D33*E33</f>
        <v>44.64</v>
      </c>
      <c r="G33" s="45"/>
      <c r="H33" s="46">
        <f>1-E33</f>
        <v>0.5</v>
      </c>
      <c r="I33" s="47">
        <f>D33*H33</f>
        <v>44.64</v>
      </c>
      <c r="L33" s="4"/>
      <c r="M33" s="4"/>
    </row>
    <row r="34" spans="1:13" s="5" customFormat="1" x14ac:dyDescent="0.2">
      <c r="A34" s="159" t="s">
        <v>85</v>
      </c>
      <c r="B34" s="51">
        <v>74</v>
      </c>
      <c r="C34" s="134">
        <v>0.62</v>
      </c>
      <c r="D34" s="42">
        <f>C34*B34</f>
        <v>45.88</v>
      </c>
      <c r="E34" s="43">
        <v>0.5</v>
      </c>
      <c r="F34" s="47">
        <f>D34*E34</f>
        <v>22.94</v>
      </c>
      <c r="G34" s="45"/>
      <c r="H34" s="46">
        <f>1-E34</f>
        <v>0.5</v>
      </c>
      <c r="I34" s="47">
        <f>D34*H34</f>
        <v>22.94</v>
      </c>
      <c r="L34" s="4"/>
      <c r="M34" s="4"/>
    </row>
    <row r="35" spans="1:13" s="5" customFormat="1" x14ac:dyDescent="0.2">
      <c r="A35" s="159" t="s">
        <v>86</v>
      </c>
      <c r="B35" s="51">
        <v>59</v>
      </c>
      <c r="C35" s="134">
        <v>0.56000000000000005</v>
      </c>
      <c r="D35" s="42">
        <f>C35*B35</f>
        <v>33.040000000000006</v>
      </c>
      <c r="E35" s="43">
        <v>0.5</v>
      </c>
      <c r="F35" s="47">
        <f>D35*E35</f>
        <v>16.520000000000003</v>
      </c>
      <c r="G35" s="45"/>
      <c r="H35" s="46">
        <f>1-E35</f>
        <v>0.5</v>
      </c>
      <c r="I35" s="47">
        <f>D35*H35</f>
        <v>16.520000000000003</v>
      </c>
      <c r="L35" s="4"/>
      <c r="M35" s="4"/>
    </row>
    <row r="36" spans="1:13" s="5" customFormat="1" x14ac:dyDescent="0.2">
      <c r="A36" s="159" t="s">
        <v>62</v>
      </c>
      <c r="B36" s="51">
        <v>1</v>
      </c>
      <c r="C36" s="134">
        <v>8.6</v>
      </c>
      <c r="D36" s="122">
        <f>C36*B36</f>
        <v>8.6</v>
      </c>
      <c r="E36" s="43"/>
      <c r="F36" s="47">
        <f>D36*E36</f>
        <v>0</v>
      </c>
      <c r="G36" s="45"/>
      <c r="H36" s="46">
        <f>1-E36</f>
        <v>1</v>
      </c>
      <c r="I36" s="47">
        <f>D36*H36</f>
        <v>8.6</v>
      </c>
      <c r="L36" s="4"/>
      <c r="M36" s="4"/>
    </row>
    <row r="37" spans="1:13" s="5" customFormat="1" x14ac:dyDescent="0.2">
      <c r="A37" s="162"/>
      <c r="B37" s="52"/>
      <c r="C37" s="134"/>
      <c r="D37" s="42">
        <f>C37*B37</f>
        <v>0</v>
      </c>
      <c r="E37" s="43"/>
      <c r="F37" s="47">
        <f>D37*E37</f>
        <v>0</v>
      </c>
      <c r="G37" s="45"/>
      <c r="H37" s="46">
        <f>1-E37</f>
        <v>1</v>
      </c>
      <c r="I37" s="47">
        <f>D37*H37</f>
        <v>0</v>
      </c>
      <c r="L37" s="4"/>
      <c r="M37" s="4"/>
    </row>
    <row r="38" spans="1:13" s="5" customFormat="1" x14ac:dyDescent="0.2">
      <c r="A38" s="124" t="s">
        <v>2</v>
      </c>
      <c r="D38" s="54"/>
      <c r="E38" s="48"/>
      <c r="F38" s="47"/>
      <c r="G38" s="45"/>
      <c r="H38" s="46"/>
      <c r="I38" s="47"/>
      <c r="L38" s="4"/>
      <c r="M38" s="4"/>
    </row>
    <row r="39" spans="1:13" s="5" customFormat="1" x14ac:dyDescent="0.2">
      <c r="A39" s="159" t="s">
        <v>87</v>
      </c>
      <c r="B39" s="49">
        <v>1</v>
      </c>
      <c r="C39" s="134">
        <v>39.4</v>
      </c>
      <c r="D39" s="53">
        <f>C39*B39</f>
        <v>39.4</v>
      </c>
      <c r="E39" s="43">
        <v>0.5</v>
      </c>
      <c r="F39" s="47">
        <f>D39*E39</f>
        <v>19.7</v>
      </c>
      <c r="G39" s="45"/>
      <c r="H39" s="46">
        <f>1-E39</f>
        <v>0.5</v>
      </c>
      <c r="I39" s="47">
        <f>D39*H39</f>
        <v>19.7</v>
      </c>
      <c r="L39" s="4"/>
      <c r="M39" s="4"/>
    </row>
    <row r="40" spans="1:13" s="5" customFormat="1" x14ac:dyDescent="0.2">
      <c r="A40" s="162"/>
      <c r="B40" s="49"/>
      <c r="C40" s="134"/>
      <c r="D40" s="53">
        <f>C40*B40</f>
        <v>0</v>
      </c>
      <c r="E40" s="43"/>
      <c r="F40" s="47">
        <f>D40*E40</f>
        <v>0</v>
      </c>
      <c r="G40" s="45"/>
      <c r="H40" s="46">
        <f>1-E40</f>
        <v>1</v>
      </c>
      <c r="I40" s="47">
        <f>D40*H40</f>
        <v>0</v>
      </c>
      <c r="L40" s="4"/>
      <c r="M40" s="4"/>
    </row>
    <row r="41" spans="1:13" s="5" customFormat="1" x14ac:dyDescent="0.2">
      <c r="A41" s="162"/>
      <c r="B41" s="49"/>
      <c r="C41" s="134"/>
      <c r="D41" s="53">
        <f>C41*B41</f>
        <v>0</v>
      </c>
      <c r="E41" s="43"/>
      <c r="F41" s="47">
        <f>D41*E41</f>
        <v>0</v>
      </c>
      <c r="G41" s="45"/>
      <c r="H41" s="46">
        <f>1-E41</f>
        <v>1</v>
      </c>
      <c r="I41" s="47">
        <f>D41*H41</f>
        <v>0</v>
      </c>
      <c r="L41" s="4"/>
      <c r="M41" s="4"/>
    </row>
    <row r="42" spans="1:13" s="5" customFormat="1" x14ac:dyDescent="0.2">
      <c r="A42" s="124" t="s">
        <v>3</v>
      </c>
      <c r="D42" s="54"/>
      <c r="E42" s="48"/>
      <c r="F42" s="47"/>
      <c r="G42" s="45"/>
      <c r="H42" s="46"/>
      <c r="I42" s="47"/>
      <c r="L42" s="4"/>
      <c r="M42" s="4"/>
    </row>
    <row r="43" spans="1:13" s="5" customFormat="1" x14ac:dyDescent="0.2">
      <c r="A43" s="162"/>
      <c r="B43" s="49"/>
      <c r="C43" s="134"/>
      <c r="D43" s="53">
        <f>C43*B43</f>
        <v>0</v>
      </c>
      <c r="E43" s="43"/>
      <c r="F43" s="47">
        <f>D43*E43</f>
        <v>0</v>
      </c>
      <c r="G43" s="45"/>
      <c r="H43" s="46">
        <f>1-E43</f>
        <v>1</v>
      </c>
      <c r="I43" s="47">
        <f>D43*H43</f>
        <v>0</v>
      </c>
      <c r="L43" s="4"/>
      <c r="M43" s="4"/>
    </row>
    <row r="44" spans="1:13" s="5" customFormat="1" x14ac:dyDescent="0.2">
      <c r="A44" s="162"/>
      <c r="B44" s="49"/>
      <c r="C44" s="134"/>
      <c r="D44" s="53">
        <f>C44*B44</f>
        <v>0</v>
      </c>
      <c r="E44" s="43"/>
      <c r="F44" s="47">
        <f>D44*E44</f>
        <v>0</v>
      </c>
      <c r="G44" s="45"/>
      <c r="H44" s="46">
        <f>1-E44</f>
        <v>1</v>
      </c>
      <c r="I44" s="47">
        <f>D44*H44</f>
        <v>0</v>
      </c>
      <c r="L44" s="4"/>
      <c r="M44" s="4"/>
    </row>
    <row r="45" spans="1:13" s="5" customFormat="1" ht="24.75" customHeight="1" x14ac:dyDescent="0.2">
      <c r="A45" s="124" t="s">
        <v>49</v>
      </c>
      <c r="D45" s="54">
        <f>F45+I45</f>
        <v>16.399999999999999</v>
      </c>
      <c r="E45" s="187" t="s">
        <v>78</v>
      </c>
      <c r="F45" s="149">
        <v>8.1999999999999993</v>
      </c>
      <c r="G45" s="45"/>
      <c r="H45" s="188" t="s">
        <v>79</v>
      </c>
      <c r="I45" s="149">
        <v>8.1999999999999993</v>
      </c>
      <c r="L45" s="4"/>
      <c r="M45" s="4"/>
    </row>
    <row r="46" spans="1:13" s="5" customFormat="1" x14ac:dyDescent="0.2">
      <c r="A46" s="124" t="s">
        <v>48</v>
      </c>
      <c r="D46" s="142">
        <v>11</v>
      </c>
      <c r="E46" s="43">
        <v>1</v>
      </c>
      <c r="F46" s="44">
        <f>D46*E46</f>
        <v>11</v>
      </c>
      <c r="G46" s="45"/>
      <c r="H46" s="46">
        <f>1-E46</f>
        <v>0</v>
      </c>
      <c r="I46" s="47">
        <f>D46*H46</f>
        <v>0</v>
      </c>
      <c r="L46" s="4"/>
      <c r="M46" s="4"/>
    </row>
    <row r="47" spans="1:13" s="8" customFormat="1" x14ac:dyDescent="0.2">
      <c r="A47" s="163" t="s">
        <v>5</v>
      </c>
      <c r="B47" s="94" t="s">
        <v>25</v>
      </c>
      <c r="C47" s="94" t="s">
        <v>81</v>
      </c>
      <c r="D47" s="55"/>
      <c r="E47" s="31"/>
      <c r="F47" s="32"/>
      <c r="G47" s="9"/>
      <c r="H47" s="33"/>
      <c r="I47" s="34"/>
      <c r="L47" s="9"/>
      <c r="M47" s="9"/>
    </row>
    <row r="48" spans="1:13" s="61" customFormat="1" ht="15" x14ac:dyDescent="0.35">
      <c r="A48" s="164"/>
      <c r="B48" s="190">
        <v>8</v>
      </c>
      <c r="C48" s="191">
        <v>5.5E-2</v>
      </c>
      <c r="D48" s="56">
        <f>SUM(D28,D31:D44)*C48*B48/12</f>
        <v>15.278999999999998</v>
      </c>
      <c r="E48" s="57"/>
      <c r="F48" s="56">
        <f>SUM(F28,F31:F44)*C48*B48/12</f>
        <v>8.8375833333333329</v>
      </c>
      <c r="G48" s="147"/>
      <c r="H48" s="59"/>
      <c r="I48" s="58">
        <f>SUM(I28,I31:I44)*C48*B48/12</f>
        <v>6.4414166666666661</v>
      </c>
      <c r="L48" s="62"/>
      <c r="M48" s="62"/>
    </row>
    <row r="49" spans="1:13" s="8" customFormat="1" x14ac:dyDescent="0.2">
      <c r="A49" s="156" t="s">
        <v>17</v>
      </c>
      <c r="B49" s="10"/>
      <c r="D49" s="36">
        <f>SUM(D31:D48)</f>
        <v>365.87899999999996</v>
      </c>
      <c r="E49" s="31"/>
      <c r="F49" s="17">
        <f>SUM(F31:F48)</f>
        <v>185.3375833333333</v>
      </c>
      <c r="G49" s="18"/>
      <c r="H49" s="33"/>
      <c r="I49" s="20">
        <f>SUM(I31:I48)</f>
        <v>180.54141666666663</v>
      </c>
      <c r="L49" s="9"/>
      <c r="M49" s="9"/>
    </row>
    <row r="50" spans="1:13" s="8" customFormat="1" x14ac:dyDescent="0.2">
      <c r="A50" s="156"/>
      <c r="B50" s="10"/>
      <c r="D50" s="36"/>
      <c r="E50" s="31"/>
      <c r="G50" s="31"/>
      <c r="H50" s="31"/>
      <c r="I50" s="32"/>
      <c r="L50" s="9"/>
      <c r="M50" s="9"/>
    </row>
    <row r="51" spans="1:13" s="67" customFormat="1" ht="25.5" x14ac:dyDescent="0.2">
      <c r="A51" s="291" t="s">
        <v>38</v>
      </c>
      <c r="B51" s="296" t="s">
        <v>72</v>
      </c>
      <c r="C51" s="296" t="s">
        <v>73</v>
      </c>
      <c r="D51" s="297" t="s">
        <v>0</v>
      </c>
      <c r="E51" s="298" t="s">
        <v>74</v>
      </c>
      <c r="F51" s="299" t="s">
        <v>75</v>
      </c>
      <c r="G51" s="300"/>
      <c r="H51" s="301" t="s">
        <v>76</v>
      </c>
      <c r="I51" s="299" t="s">
        <v>77</v>
      </c>
      <c r="L51" s="66"/>
      <c r="M51" s="66"/>
    </row>
    <row r="52" spans="1:13" s="67" customFormat="1" x14ac:dyDescent="0.2">
      <c r="A52" s="159" t="s">
        <v>30</v>
      </c>
      <c r="B52" s="68"/>
      <c r="C52" s="130">
        <v>36.75</v>
      </c>
      <c r="D52" s="65">
        <f>SUM(B52:C52)</f>
        <v>36.75</v>
      </c>
      <c r="E52" s="69">
        <v>1</v>
      </c>
      <c r="F52" s="70">
        <f>D52*E52</f>
        <v>36.75</v>
      </c>
      <c r="G52" s="71"/>
      <c r="H52" s="72">
        <f>1-E52</f>
        <v>0</v>
      </c>
      <c r="I52" s="73">
        <f>D52*H52</f>
        <v>0</v>
      </c>
      <c r="L52" s="66"/>
      <c r="M52" s="66"/>
    </row>
    <row r="53" spans="1:13" s="67" customFormat="1" x14ac:dyDescent="0.2">
      <c r="A53" s="159" t="s">
        <v>63</v>
      </c>
      <c r="B53" s="68"/>
      <c r="C53" s="130">
        <v>6.6</v>
      </c>
      <c r="D53" s="65">
        <f>SUM(B53:C53)</f>
        <v>6.6</v>
      </c>
      <c r="E53" s="69">
        <v>1</v>
      </c>
      <c r="F53" s="70">
        <f>D53*E53</f>
        <v>6.6</v>
      </c>
      <c r="G53" s="71"/>
      <c r="H53" s="72">
        <f>1-E53</f>
        <v>0</v>
      </c>
      <c r="I53" s="73">
        <f>D53*H53</f>
        <v>0</v>
      </c>
      <c r="L53" s="66"/>
      <c r="M53" s="66"/>
    </row>
    <row r="54" spans="1:13" s="67" customFormat="1" x14ac:dyDescent="0.2">
      <c r="A54" s="159" t="s">
        <v>83</v>
      </c>
      <c r="B54" s="68"/>
      <c r="C54" s="130">
        <v>17</v>
      </c>
      <c r="D54" s="65">
        <f>SUM(B54:C54)</f>
        <v>17</v>
      </c>
      <c r="E54" s="69">
        <v>1</v>
      </c>
      <c r="F54" s="70">
        <f>D54*E54</f>
        <v>17</v>
      </c>
      <c r="G54" s="71"/>
      <c r="H54" s="72">
        <f>1-E54</f>
        <v>0</v>
      </c>
      <c r="I54" s="73">
        <f>D54*H54</f>
        <v>0</v>
      </c>
      <c r="L54" s="66"/>
      <c r="M54" s="66"/>
    </row>
    <row r="55" spans="1:13" s="81" customFormat="1" ht="15" x14ac:dyDescent="0.2">
      <c r="A55" s="159" t="s">
        <v>31</v>
      </c>
      <c r="B55" s="74"/>
      <c r="C55" s="131">
        <v>7</v>
      </c>
      <c r="D55" s="110">
        <f>SUM(B55:C55)</f>
        <v>7</v>
      </c>
      <c r="E55" s="76">
        <v>1</v>
      </c>
      <c r="F55" s="77">
        <f>D55*E55</f>
        <v>7</v>
      </c>
      <c r="G55" s="78"/>
      <c r="H55" s="79">
        <f>1-E55</f>
        <v>0</v>
      </c>
      <c r="I55" s="80">
        <f>D55*H55</f>
        <v>0</v>
      </c>
      <c r="L55" s="82"/>
      <c r="M55" s="82"/>
    </row>
    <row r="56" spans="1:13" s="81" customFormat="1" ht="15" x14ac:dyDescent="0.2">
      <c r="A56" s="159" t="s">
        <v>64</v>
      </c>
      <c r="B56" s="83"/>
      <c r="C56" s="132">
        <v>49</v>
      </c>
      <c r="D56" s="75">
        <f>SUM(B56:C56)</f>
        <v>49</v>
      </c>
      <c r="E56" s="76">
        <v>1</v>
      </c>
      <c r="F56" s="84">
        <f>D56*E56</f>
        <v>49</v>
      </c>
      <c r="G56" s="78"/>
      <c r="H56" s="79">
        <f>1-E56</f>
        <v>0</v>
      </c>
      <c r="I56" s="85">
        <f>D56*H56</f>
        <v>0</v>
      </c>
      <c r="L56" s="82"/>
      <c r="M56" s="82"/>
    </row>
    <row r="57" spans="1:13" s="8" customFormat="1" x14ac:dyDescent="0.2">
      <c r="A57" s="156" t="s">
        <v>16</v>
      </c>
      <c r="B57" s="15">
        <f>SUM(B52:B55)</f>
        <v>0</v>
      </c>
      <c r="C57" s="15">
        <f>SUM(C52:C56)</f>
        <v>116.35</v>
      </c>
      <c r="D57" s="36">
        <f>SUM(D52:D56)</f>
        <v>116.35</v>
      </c>
      <c r="E57" s="31"/>
      <c r="F57" s="17">
        <f>SUM(F52:F56)</f>
        <v>116.35</v>
      </c>
      <c r="G57" s="18"/>
      <c r="H57" s="33"/>
      <c r="I57" s="20">
        <f>SUM(I52:I56)</f>
        <v>0</v>
      </c>
      <c r="L57" s="9"/>
      <c r="M57" s="9"/>
    </row>
    <row r="58" spans="1:13" s="8" customFormat="1" x14ac:dyDescent="0.2">
      <c r="A58" s="126"/>
      <c r="D58" s="36"/>
      <c r="E58" s="31"/>
      <c r="F58" s="32"/>
      <c r="G58" s="9"/>
      <c r="H58" s="33"/>
      <c r="I58" s="34"/>
      <c r="L58" s="9"/>
      <c r="M58" s="9"/>
    </row>
    <row r="59" spans="1:13" s="8" customFormat="1" x14ac:dyDescent="0.2">
      <c r="A59" s="158" t="s">
        <v>84</v>
      </c>
      <c r="B59" s="94" t="s">
        <v>50</v>
      </c>
      <c r="C59" s="94" t="s">
        <v>65</v>
      </c>
      <c r="D59" s="36"/>
      <c r="E59" s="87"/>
      <c r="F59" s="88"/>
      <c r="G59" s="89"/>
      <c r="H59" s="33"/>
      <c r="I59" s="34"/>
      <c r="L59" s="9"/>
      <c r="M59" s="9"/>
    </row>
    <row r="60" spans="1:13" s="8" customFormat="1" x14ac:dyDescent="0.2">
      <c r="A60" s="160" t="s">
        <v>14</v>
      </c>
      <c r="B60" s="35">
        <v>1</v>
      </c>
      <c r="C60" s="133">
        <v>17</v>
      </c>
      <c r="D60" s="36">
        <f>B60*C60</f>
        <v>17</v>
      </c>
      <c r="E60" s="16">
        <v>1</v>
      </c>
      <c r="F60" s="17">
        <f>D60*E60</f>
        <v>17</v>
      </c>
      <c r="G60" s="18"/>
      <c r="H60" s="19">
        <f>1-E60</f>
        <v>0</v>
      </c>
      <c r="I60" s="20">
        <f>D60*H60</f>
        <v>0</v>
      </c>
      <c r="L60" s="9"/>
      <c r="M60" s="9"/>
    </row>
    <row r="61" spans="1:13" s="5" customFormat="1" x14ac:dyDescent="0.2">
      <c r="A61" s="161"/>
      <c r="B61" s="49"/>
      <c r="C61" s="134"/>
      <c r="D61" s="42">
        <f>B61*C61</f>
        <v>0</v>
      </c>
      <c r="E61" s="43"/>
      <c r="F61" s="44">
        <f>D61*E61</f>
        <v>0</v>
      </c>
      <c r="G61" s="45"/>
      <c r="H61" s="46">
        <f>1-E61</f>
        <v>1</v>
      </c>
      <c r="I61" s="47">
        <f>D61*H61</f>
        <v>0</v>
      </c>
      <c r="L61" s="4"/>
      <c r="M61" s="4"/>
    </row>
    <row r="62" spans="1:13" s="5" customFormat="1" ht="15" x14ac:dyDescent="0.35">
      <c r="A62" s="161"/>
      <c r="B62" s="49"/>
      <c r="C62" s="134"/>
      <c r="D62" s="42"/>
      <c r="E62" s="43"/>
      <c r="F62" s="58">
        <f>D62*E62</f>
        <v>0</v>
      </c>
      <c r="G62" s="45"/>
      <c r="H62" s="46">
        <f>1-E62</f>
        <v>1</v>
      </c>
      <c r="I62" s="60">
        <f>D62*H62</f>
        <v>0</v>
      </c>
      <c r="L62" s="4"/>
      <c r="M62" s="4"/>
    </row>
    <row r="63" spans="1:13" s="5" customFormat="1" x14ac:dyDescent="0.2">
      <c r="A63" s="156" t="s">
        <v>15</v>
      </c>
      <c r="B63" s="40"/>
      <c r="D63" s="42">
        <f>SUM(D60:D62)</f>
        <v>17</v>
      </c>
      <c r="E63" s="63"/>
      <c r="F63" s="44">
        <f>SUM(F60:F62)</f>
        <v>17</v>
      </c>
      <c r="G63" s="45"/>
      <c r="H63" s="64"/>
      <c r="I63" s="47">
        <f>SUM(I60:I62)</f>
        <v>0</v>
      </c>
      <c r="L63" s="4"/>
      <c r="M63" s="4"/>
    </row>
    <row r="64" spans="1:13" s="5" customFormat="1" x14ac:dyDescent="0.2">
      <c r="A64" s="163"/>
      <c r="B64" s="40"/>
      <c r="D64" s="42"/>
      <c r="E64" s="63"/>
      <c r="F64" s="44"/>
      <c r="G64" s="45"/>
      <c r="H64" s="64"/>
      <c r="I64" s="47"/>
      <c r="L64" s="4"/>
      <c r="M64" s="4"/>
    </row>
    <row r="65" spans="1:13" s="8" customFormat="1" x14ac:dyDescent="0.2">
      <c r="A65" s="158" t="s">
        <v>52</v>
      </c>
      <c r="B65" s="16">
        <v>0.1</v>
      </c>
      <c r="C65" s="15">
        <f>(D28+D49+D57+D63)</f>
        <v>592.72899999999993</v>
      </c>
      <c r="D65" s="36">
        <f>C65*B65</f>
        <v>59.272899999999993</v>
      </c>
      <c r="E65" s="16">
        <v>0.9</v>
      </c>
      <c r="F65" s="88">
        <f>D65*E65</f>
        <v>53.345609999999994</v>
      </c>
      <c r="G65" s="89"/>
      <c r="H65" s="46">
        <f>1-E65</f>
        <v>9.9999999999999978E-2</v>
      </c>
      <c r="I65" s="20">
        <f>D65*H65</f>
        <v>5.9272899999999984</v>
      </c>
      <c r="L65" s="9"/>
      <c r="M65" s="9"/>
    </row>
    <row r="66" spans="1:13" s="8" customFormat="1" x14ac:dyDescent="0.2">
      <c r="A66" s="156"/>
      <c r="B66" s="86"/>
      <c r="D66" s="36"/>
      <c r="E66" s="91"/>
      <c r="F66" s="88"/>
      <c r="G66" s="89"/>
      <c r="H66" s="19"/>
      <c r="I66" s="20"/>
      <c r="L66" s="9"/>
      <c r="M66" s="9"/>
    </row>
    <row r="67" spans="1:13" s="8" customFormat="1" ht="18" customHeight="1" x14ac:dyDescent="0.2">
      <c r="A67" s="291" t="s">
        <v>67</v>
      </c>
      <c r="B67" s="292"/>
      <c r="C67" s="293"/>
      <c r="D67" s="293"/>
      <c r="E67" s="264"/>
      <c r="F67" s="294"/>
      <c r="G67" s="263"/>
      <c r="H67" s="267"/>
      <c r="I67" s="295"/>
      <c r="L67" s="9"/>
      <c r="M67" s="9"/>
    </row>
    <row r="68" spans="1:13" x14ac:dyDescent="0.2">
      <c r="A68" s="165" t="s">
        <v>80</v>
      </c>
      <c r="D68" s="95"/>
      <c r="E68" s="96"/>
      <c r="F68" s="97"/>
      <c r="G68" s="98"/>
      <c r="H68" s="99"/>
      <c r="I68" s="100"/>
      <c r="L68"/>
      <c r="M68"/>
    </row>
    <row r="69" spans="1:13" x14ac:dyDescent="0.2">
      <c r="A69" s="196" t="s">
        <v>32</v>
      </c>
      <c r="B69" s="94"/>
      <c r="C69" s="94"/>
      <c r="D69" s="143" t="str">
        <f>IF(D68*D71&gt;0,"Use method A or B, only."," ")</f>
        <v xml:space="preserve"> </v>
      </c>
      <c r="E69" s="96"/>
      <c r="F69" s="97"/>
      <c r="G69" s="98"/>
      <c r="H69" s="99"/>
      <c r="I69" s="100"/>
      <c r="L69"/>
      <c r="M69"/>
    </row>
    <row r="70" spans="1:13" x14ac:dyDescent="0.2">
      <c r="A70" s="197" t="s">
        <v>70</v>
      </c>
      <c r="C70" s="102">
        <v>9000</v>
      </c>
      <c r="D70" s="140" t="s">
        <v>68</v>
      </c>
      <c r="E70" s="99"/>
      <c r="F70" s="100"/>
      <c r="G70" s="1"/>
      <c r="H70" s="99"/>
      <c r="I70" s="100"/>
      <c r="L70"/>
      <c r="M70"/>
    </row>
    <row r="71" spans="1:13" x14ac:dyDescent="0.2">
      <c r="A71" s="197" t="s">
        <v>53</v>
      </c>
      <c r="C71" s="104">
        <v>2.5000000000000001E-2</v>
      </c>
      <c r="D71" s="103">
        <f>C70*C71</f>
        <v>225</v>
      </c>
      <c r="E71" s="99"/>
      <c r="F71" s="100"/>
      <c r="G71" s="1"/>
      <c r="H71" s="99"/>
      <c r="I71" s="100"/>
      <c r="L71"/>
      <c r="M71"/>
    </row>
    <row r="72" spans="1:13" x14ac:dyDescent="0.2">
      <c r="A72" s="197" t="s">
        <v>54</v>
      </c>
      <c r="D72" s="148">
        <v>30</v>
      </c>
      <c r="E72" s="99"/>
      <c r="F72" s="100"/>
      <c r="G72" s="1"/>
      <c r="H72" s="99"/>
      <c r="I72" s="100"/>
      <c r="L72"/>
      <c r="M72"/>
    </row>
    <row r="73" spans="1:13" ht="15" x14ac:dyDescent="0.35">
      <c r="A73" s="189" t="s">
        <v>33</v>
      </c>
      <c r="B73" s="105"/>
      <c r="C73" s="106"/>
      <c r="D73" s="195">
        <f>SUM(D68:D72)</f>
        <v>255</v>
      </c>
      <c r="E73" s="198">
        <v>0</v>
      </c>
      <c r="F73" s="107">
        <f>D73*E73</f>
        <v>0</v>
      </c>
      <c r="G73" s="108"/>
      <c r="H73" s="109">
        <f>1-E73</f>
        <v>1</v>
      </c>
      <c r="I73" s="107">
        <f>D73*H73</f>
        <v>255</v>
      </c>
      <c r="L73"/>
      <c r="M73"/>
    </row>
    <row r="74" spans="1:13" s="8" customFormat="1" ht="18" customHeight="1" x14ac:dyDescent="0.2">
      <c r="A74" s="284" t="s">
        <v>39</v>
      </c>
      <c r="B74" s="285"/>
      <c r="C74" s="278"/>
      <c r="D74" s="286"/>
      <c r="E74" s="280"/>
      <c r="F74" s="287" t="s">
        <v>8</v>
      </c>
      <c r="G74" s="288"/>
      <c r="H74" s="289"/>
      <c r="I74" s="290" t="s">
        <v>9</v>
      </c>
      <c r="L74" s="9"/>
      <c r="M74" s="9"/>
    </row>
    <row r="75" spans="1:13" s="8" customFormat="1" x14ac:dyDescent="0.2">
      <c r="A75" s="125" t="s">
        <v>34</v>
      </c>
      <c r="D75" s="127">
        <f>D28+D49+D57+D63+D65+D73</f>
        <v>907.00189999999998</v>
      </c>
      <c r="E75" s="90"/>
      <c r="F75" s="128">
        <f>F28+F49+F57+F63+F65+F73</f>
        <v>455.75819333333322</v>
      </c>
      <c r="G75" s="92"/>
      <c r="H75" s="33"/>
      <c r="I75" s="129">
        <f>I28+I49+I57+I63+I65+I73</f>
        <v>451.24370666666664</v>
      </c>
      <c r="L75" s="9"/>
      <c r="M75" s="9"/>
    </row>
    <row r="76" spans="1:13" s="8" customFormat="1" x14ac:dyDescent="0.2">
      <c r="A76" s="125" t="s">
        <v>35</v>
      </c>
      <c r="D76" s="127">
        <f>IF(B10&gt;0,D75/$B10,0)</f>
        <v>4.9027129729729726</v>
      </c>
      <c r="E76" s="90"/>
      <c r="F76" s="128">
        <f>IF(B10*E10&gt;0,(F75/$B10),0)</f>
        <v>2.4635578018018012</v>
      </c>
      <c r="G76" s="18"/>
      <c r="H76" s="33"/>
      <c r="I76" s="129">
        <f>IF(B10*H10&gt;0,(I75/$B10),0)</f>
        <v>2.439155171171171</v>
      </c>
      <c r="L76" s="9"/>
      <c r="M76" s="9"/>
    </row>
    <row r="77" spans="1:13" s="8" customFormat="1" x14ac:dyDescent="0.2">
      <c r="A77" s="125"/>
      <c r="D77" s="127"/>
      <c r="E77" s="90"/>
      <c r="F77" s="128"/>
      <c r="G77" s="18"/>
      <c r="H77" s="33"/>
      <c r="I77" s="129"/>
      <c r="L77" s="9"/>
      <c r="M77" s="9"/>
    </row>
    <row r="78" spans="1:13" s="8" customFormat="1" ht="18.75" customHeight="1" x14ac:dyDescent="0.2">
      <c r="A78" s="277" t="s">
        <v>7</v>
      </c>
      <c r="B78" s="278"/>
      <c r="C78" s="278"/>
      <c r="D78" s="279">
        <f>D13-D75</f>
        <v>101.24810000000002</v>
      </c>
      <c r="E78" s="280"/>
      <c r="F78" s="281">
        <f>F13-F75</f>
        <v>48.366806666666776</v>
      </c>
      <c r="G78" s="279"/>
      <c r="H78" s="282"/>
      <c r="I78" s="283">
        <f>I13-I75</f>
        <v>52.88129333333336</v>
      </c>
      <c r="L78" s="9"/>
      <c r="M78" s="9"/>
    </row>
    <row r="79" spans="1:13" s="8" customFormat="1" ht="11.25" customHeight="1" x14ac:dyDescent="0.2">
      <c r="A79" s="156"/>
      <c r="D79" s="15"/>
      <c r="E79" s="9"/>
      <c r="F79" s="144"/>
      <c r="G79" s="144"/>
      <c r="H79" s="145"/>
      <c r="I79" s="146"/>
      <c r="L79" s="9"/>
      <c r="M79" s="9"/>
    </row>
    <row r="80" spans="1:13" s="8" customFormat="1" x14ac:dyDescent="0.2">
      <c r="A80" s="253" t="s">
        <v>57</v>
      </c>
      <c r="B80" s="254"/>
      <c r="C80" s="255"/>
      <c r="D80" s="255"/>
      <c r="E80" s="256"/>
      <c r="F80" s="257">
        <f>IF(D75&gt;0,F75/D75,0)</f>
        <v>0.50248868644413336</v>
      </c>
      <c r="G80" s="258"/>
      <c r="H80" s="259"/>
      <c r="I80" s="260">
        <f>IF(D75&gt;0,I75/D75,0)</f>
        <v>0.49751131355586647</v>
      </c>
      <c r="L80" s="9"/>
      <c r="M80" s="9"/>
    </row>
    <row r="81" spans="1:13" s="8" customFormat="1" ht="8.25" customHeight="1" x14ac:dyDescent="0.2">
      <c r="A81" s="261"/>
      <c r="B81" s="262"/>
      <c r="C81" s="263"/>
      <c r="D81" s="263"/>
      <c r="E81" s="264"/>
      <c r="F81" s="265"/>
      <c r="G81" s="266"/>
      <c r="H81" s="267"/>
      <c r="I81" s="268"/>
      <c r="L81" s="9"/>
      <c r="M81" s="9"/>
    </row>
    <row r="82" spans="1:13" s="8" customFormat="1" x14ac:dyDescent="0.2">
      <c r="A82" s="261" t="s">
        <v>56</v>
      </c>
      <c r="B82" s="262"/>
      <c r="C82" s="263"/>
      <c r="D82" s="263"/>
      <c r="E82" s="269"/>
      <c r="F82" s="270">
        <f>IF($D13&gt;0,F13/$D13," ")</f>
        <v>0.5</v>
      </c>
      <c r="G82" s="266"/>
      <c r="H82" s="271"/>
      <c r="I82" s="272">
        <f>IF($D13&gt;0,I13/$D13," ")</f>
        <v>0.5</v>
      </c>
      <c r="L82" s="9"/>
      <c r="M82" s="9"/>
    </row>
    <row r="83" spans="1:13" s="8" customFormat="1" ht="12" customHeight="1" x14ac:dyDescent="0.2">
      <c r="A83" s="273" t="s">
        <v>55</v>
      </c>
      <c r="B83" s="274"/>
      <c r="C83" s="274"/>
      <c r="D83" s="274"/>
      <c r="E83" s="274"/>
      <c r="F83" s="274"/>
      <c r="G83" s="274"/>
      <c r="H83" s="275"/>
      <c r="I83" s="276"/>
      <c r="J83" s="9"/>
      <c r="L83" s="9"/>
      <c r="M83" s="9"/>
    </row>
    <row r="84" spans="1:13" s="8" customFormat="1" x14ac:dyDescent="0.2">
      <c r="A84" s="126"/>
      <c r="H84" s="93"/>
      <c r="I84" s="93"/>
      <c r="L84" s="9"/>
      <c r="M84" s="9"/>
    </row>
    <row r="85" spans="1:13" s="8" customFormat="1" x14ac:dyDescent="0.2">
      <c r="A85" s="126"/>
      <c r="H85" s="93"/>
      <c r="I85" s="93"/>
      <c r="L85" s="9"/>
      <c r="M85" s="9"/>
    </row>
    <row r="86" spans="1:13" s="111" customFormat="1" x14ac:dyDescent="0.2">
      <c r="A86" s="166" t="s">
        <v>88</v>
      </c>
      <c r="B86" s="116"/>
      <c r="C86" s="117"/>
      <c r="D86" s="118"/>
      <c r="E86" s="118"/>
      <c r="F86" s="118"/>
      <c r="G86" s="118"/>
    </row>
    <row r="87" spans="1:13" s="111" customFormat="1" x14ac:dyDescent="0.2">
      <c r="A87" s="167" t="s">
        <v>26</v>
      </c>
      <c r="B87" s="112"/>
      <c r="C87" s="112"/>
      <c r="E87" s="112"/>
      <c r="F87" s="112"/>
      <c r="G87" s="112"/>
    </row>
    <row r="88" spans="1:13" s="111" customFormat="1" x14ac:dyDescent="0.2">
      <c r="A88" s="168" t="s">
        <v>27</v>
      </c>
      <c r="B88" s="312">
        <f ca="1">TODAY()</f>
        <v>44820</v>
      </c>
      <c r="C88" s="312"/>
      <c r="E88" s="112"/>
      <c r="F88" s="112"/>
      <c r="G88" s="112"/>
    </row>
    <row r="89" spans="1:13" s="101" customFormat="1" x14ac:dyDescent="0.2">
      <c r="A89" s="169"/>
      <c r="B89" s="119"/>
      <c r="C89" s="119"/>
      <c r="D89" s="119"/>
      <c r="E89" s="119"/>
      <c r="F89" s="120"/>
      <c r="G89" s="119"/>
    </row>
    <row r="90" spans="1:13" ht="13.7" customHeight="1" x14ac:dyDescent="0.2">
      <c r="A90" s="170" t="s">
        <v>69</v>
      </c>
      <c r="B90" s="151"/>
      <c r="C90" s="151"/>
      <c r="D90" s="151"/>
      <c r="E90" s="151"/>
      <c r="F90" s="151"/>
      <c r="G90" s="151"/>
      <c r="H90" s="121"/>
      <c r="I90" s="121"/>
      <c r="L90"/>
      <c r="M90"/>
    </row>
    <row r="91" spans="1:13" x14ac:dyDescent="0.2">
      <c r="A91" s="171"/>
      <c r="B91" s="151"/>
      <c r="C91" s="151"/>
      <c r="D91" s="151"/>
      <c r="E91" s="151"/>
      <c r="F91" s="151"/>
      <c r="G91" s="151"/>
      <c r="H91" s="121"/>
      <c r="I91" s="121"/>
      <c r="L91"/>
      <c r="M91"/>
    </row>
  </sheetData>
  <sheetProtection sheet="1" objects="1" scenarios="1"/>
  <mergeCells count="4">
    <mergeCell ref="E7:F7"/>
    <mergeCell ref="A3:E3"/>
    <mergeCell ref="H7:I7"/>
    <mergeCell ref="B88:C88"/>
  </mergeCells>
  <phoneticPr fontId="0" type="noConversion"/>
  <hyperlinks>
    <hyperlink ref="A3:B3" r:id="rId1" display="Estimating the Field Capacity of Farm Machines"/>
    <hyperlink ref="A3" r:id="rId2" display="Learn in the Financial Information section"/>
    <hyperlink ref="A87" r:id="rId3"/>
    <hyperlink ref="A3:E3" r:id="rId4" display="See AgDM Information C2-30, Crop-Share Leasing Provisions for more information."/>
    <hyperlink ref="C17" r:id="rId5"/>
    <hyperlink ref="C18" r:id="rId6"/>
    <hyperlink ref="B17" r:id="rId7"/>
    <hyperlink ref="D70" r:id="rId8"/>
    <hyperlink ref="A90" r:id="rId9"/>
  </hyperlinks>
  <pageMargins left="0.7" right="0.7" top="0.75" bottom="0.75" header="0.3" footer="0.3"/>
  <pageSetup scale="78" fitToHeight="2" orientation="landscape" r:id="rId10"/>
  <headerFooter alignWithMargins="0">
    <oddHeader>&amp;LIowa State University Extension and Outreach &amp;RAg Decision Maker File C2-30</oddHeader>
    <oddFooter>&amp;Lhttp://www.extension.iastate.edu/agdm/wholefarm/html/c2-30.html</oddFooter>
  </headerFooter>
  <drawing r:id="rId11"/>
  <legacyDrawing r:id="rId1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M91"/>
  <sheetViews>
    <sheetView showGridLines="0" zoomScaleNormal="100" workbookViewId="0"/>
  </sheetViews>
  <sheetFormatPr defaultColWidth="8.85546875" defaultRowHeight="12.75" x14ac:dyDescent="0.2"/>
  <cols>
    <col min="1" max="1" width="37.42578125" style="172" customWidth="1"/>
    <col min="2" max="2" width="16.7109375" customWidth="1"/>
    <col min="3" max="3" width="19.7109375" customWidth="1"/>
    <col min="4" max="4" width="16.7109375" customWidth="1"/>
    <col min="5" max="6" width="12.85546875" customWidth="1"/>
    <col min="7" max="7" width="2.140625" customWidth="1"/>
    <col min="8" max="9" width="13.140625" style="2" customWidth="1"/>
    <col min="12" max="13" width="9.140625" style="1" customWidth="1"/>
  </cols>
  <sheetData>
    <row r="1" spans="1:13" s="123" customFormat="1" ht="30" customHeight="1" thickBot="1" x14ac:dyDescent="0.35">
      <c r="A1" s="174" t="s">
        <v>36</v>
      </c>
    </row>
    <row r="2" spans="1:13" s="101" customFormat="1" ht="15.75" thickTop="1" x14ac:dyDescent="0.25">
      <c r="A2" s="152" t="s">
        <v>28</v>
      </c>
      <c r="B2" s="113"/>
    </row>
    <row r="3" spans="1:13" s="101" customFormat="1" ht="12.75" customHeight="1" x14ac:dyDescent="0.2">
      <c r="A3" s="309" t="s">
        <v>29</v>
      </c>
      <c r="B3" s="310"/>
      <c r="C3" s="310"/>
      <c r="D3" s="310"/>
      <c r="E3" s="310"/>
      <c r="F3" s="114"/>
      <c r="G3" s="114"/>
      <c r="H3" s="114"/>
      <c r="I3" s="114"/>
    </row>
    <row r="4" spans="1:13" s="101" customFormat="1" x14ac:dyDescent="0.2">
      <c r="A4" s="153"/>
    </row>
    <row r="5" spans="1:13" x14ac:dyDescent="0.2">
      <c r="A5" s="154" t="s">
        <v>43</v>
      </c>
      <c r="B5" s="173" t="s">
        <v>71</v>
      </c>
      <c r="C5" s="115"/>
      <c r="H5"/>
      <c r="I5"/>
      <c r="L5"/>
      <c r="M5"/>
    </row>
    <row r="6" spans="1:13" s="7" customFormat="1" x14ac:dyDescent="0.2">
      <c r="A6" s="155"/>
      <c r="B6" s="3"/>
      <c r="C6" s="3"/>
      <c r="D6" s="3"/>
      <c r="E6" s="3"/>
      <c r="F6" s="3"/>
      <c r="G6" s="3"/>
      <c r="H6" s="6"/>
      <c r="I6" s="6"/>
      <c r="J6" s="3"/>
      <c r="K6" s="3"/>
      <c r="L6" s="3"/>
      <c r="M6" s="3"/>
    </row>
    <row r="7" spans="1:13" s="8" customFormat="1" ht="15" x14ac:dyDescent="0.25">
      <c r="A7" s="192" t="s">
        <v>21</v>
      </c>
      <c r="B7" s="193" t="s">
        <v>41</v>
      </c>
      <c r="C7" s="111"/>
      <c r="D7" s="5"/>
      <c r="E7" s="308"/>
      <c r="F7" s="308"/>
      <c r="G7" s="175"/>
      <c r="H7" s="311"/>
      <c r="I7" s="311"/>
      <c r="L7" s="9"/>
      <c r="M7" s="9"/>
    </row>
    <row r="8" spans="1:13" s="8" customFormat="1" ht="17.25" customHeight="1" x14ac:dyDescent="0.2">
      <c r="A8" s="180"/>
      <c r="B8" s="181"/>
      <c r="C8" s="5"/>
      <c r="D8" s="5"/>
      <c r="L8" s="9"/>
      <c r="M8" s="9"/>
    </row>
    <row r="9" spans="1:13" s="8" customFormat="1" ht="25.5" x14ac:dyDescent="0.2">
      <c r="A9" s="199" t="s">
        <v>22</v>
      </c>
      <c r="B9" s="234" t="s">
        <v>6</v>
      </c>
      <c r="C9" s="234" t="s">
        <v>1</v>
      </c>
      <c r="D9" s="234" t="s">
        <v>0</v>
      </c>
      <c r="E9" s="247" t="s">
        <v>74</v>
      </c>
      <c r="F9" s="248" t="s">
        <v>75</v>
      </c>
      <c r="G9" s="234"/>
      <c r="H9" s="249" t="s">
        <v>76</v>
      </c>
      <c r="I9" s="248" t="s">
        <v>77</v>
      </c>
      <c r="L9" s="9"/>
      <c r="M9" s="9"/>
    </row>
    <row r="10" spans="1:13" s="8" customFormat="1" x14ac:dyDescent="0.2">
      <c r="A10" s="157" t="s">
        <v>23</v>
      </c>
      <c r="B10" s="182"/>
      <c r="C10" s="183"/>
      <c r="D10" s="137">
        <f>B10*C10</f>
        <v>0</v>
      </c>
      <c r="E10" s="184"/>
      <c r="F10" s="20">
        <f>D10*E10</f>
        <v>0</v>
      </c>
      <c r="G10" s="18"/>
      <c r="H10" s="19">
        <f>1-E10</f>
        <v>1</v>
      </c>
      <c r="I10" s="20">
        <f>D10*H10</f>
        <v>0</v>
      </c>
      <c r="L10" s="9"/>
      <c r="M10" s="9"/>
    </row>
    <row r="11" spans="1:13" s="8" customFormat="1" x14ac:dyDescent="0.2">
      <c r="A11" s="157" t="s">
        <v>11</v>
      </c>
      <c r="B11" s="10"/>
      <c r="D11" s="138"/>
      <c r="E11" s="21"/>
      <c r="F11" s="20">
        <f>D11*E11</f>
        <v>0</v>
      </c>
      <c r="G11" s="18"/>
      <c r="H11" s="19">
        <f>1-E11</f>
        <v>1</v>
      </c>
      <c r="I11" s="20">
        <f>D11*H11</f>
        <v>0</v>
      </c>
      <c r="L11" s="9"/>
      <c r="M11" s="9"/>
    </row>
    <row r="12" spans="1:13" s="25" customFormat="1" x14ac:dyDescent="0.2">
      <c r="A12" s="157" t="s">
        <v>24</v>
      </c>
      <c r="C12" s="111"/>
      <c r="D12" s="138"/>
      <c r="E12" s="21"/>
      <c r="F12" s="24">
        <f>D12*E12</f>
        <v>0</v>
      </c>
      <c r="G12" s="22"/>
      <c r="H12" s="23">
        <f>1-E12</f>
        <v>1</v>
      </c>
      <c r="I12" s="24">
        <f>D12*H12</f>
        <v>0</v>
      </c>
      <c r="L12" s="26"/>
      <c r="M12" s="26"/>
    </row>
    <row r="13" spans="1:13" s="8" customFormat="1" x14ac:dyDescent="0.2">
      <c r="A13" s="156" t="s">
        <v>0</v>
      </c>
      <c r="D13" s="27">
        <f>SUM(D10:D12)</f>
        <v>0</v>
      </c>
      <c r="E13" s="13"/>
      <c r="F13" s="30">
        <f>SUM(F10:F12)</f>
        <v>0</v>
      </c>
      <c r="G13" s="28"/>
      <c r="H13" s="29"/>
      <c r="I13" s="30">
        <f>SUM(I10:I12)</f>
        <v>0</v>
      </c>
      <c r="L13" s="9"/>
      <c r="M13" s="9"/>
    </row>
    <row r="14" spans="1:13" s="8" customFormat="1" x14ac:dyDescent="0.2">
      <c r="D14" s="27"/>
      <c r="E14" s="13"/>
      <c r="F14" s="176" t="str">
        <f>IF($D13&gt;0,F13/$D13," ")</f>
        <v xml:space="preserve"> </v>
      </c>
      <c r="G14" s="150"/>
      <c r="H14" s="31"/>
      <c r="I14" s="176" t="str">
        <f>IF($D13&gt;0,I13/$D13," ")</f>
        <v xml:space="preserve"> </v>
      </c>
      <c r="J14" s="31"/>
      <c r="L14" s="9"/>
      <c r="M14" s="9"/>
    </row>
    <row r="15" spans="1:13" s="8" customFormat="1" x14ac:dyDescent="0.2">
      <c r="D15" s="27"/>
      <c r="E15" s="31"/>
      <c r="F15" s="34"/>
      <c r="G15" s="9"/>
      <c r="H15" s="33"/>
      <c r="I15" s="34"/>
      <c r="L15" s="9"/>
      <c r="M15" s="9"/>
    </row>
    <row r="16" spans="1:13" s="8" customFormat="1" ht="26.25" customHeight="1" x14ac:dyDescent="0.2">
      <c r="A16" s="237" t="s">
        <v>37</v>
      </c>
      <c r="B16" s="242" t="s">
        <v>72</v>
      </c>
      <c r="C16" s="242" t="s">
        <v>73</v>
      </c>
      <c r="D16" s="179" t="s">
        <v>0</v>
      </c>
      <c r="E16" s="243" t="s">
        <v>74</v>
      </c>
      <c r="F16" s="244" t="s">
        <v>75</v>
      </c>
      <c r="G16" s="177"/>
      <c r="H16" s="245" t="s">
        <v>76</v>
      </c>
      <c r="I16" s="244" t="s">
        <v>77</v>
      </c>
      <c r="L16" s="9"/>
      <c r="M16" s="9"/>
    </row>
    <row r="17" spans="1:13" s="8" customFormat="1" x14ac:dyDescent="0.2">
      <c r="A17" s="194" t="s">
        <v>47</v>
      </c>
      <c r="B17" s="141" t="s">
        <v>46</v>
      </c>
      <c r="C17" s="141" t="s">
        <v>44</v>
      </c>
      <c r="D17" s="11"/>
      <c r="E17" s="185"/>
      <c r="F17" s="186"/>
      <c r="G17" s="175"/>
      <c r="H17" s="29"/>
      <c r="I17" s="186"/>
      <c r="L17" s="9"/>
      <c r="M17" s="9"/>
    </row>
    <row r="18" spans="1:13" s="8" customFormat="1" x14ac:dyDescent="0.2">
      <c r="A18" s="156"/>
      <c r="B18" s="12"/>
      <c r="C18" s="141" t="s">
        <v>45</v>
      </c>
      <c r="D18" s="11"/>
      <c r="E18" s="185"/>
      <c r="F18" s="186"/>
      <c r="G18" s="175"/>
      <c r="H18" s="29"/>
      <c r="I18" s="186"/>
      <c r="L18" s="9"/>
      <c r="M18" s="9"/>
    </row>
    <row r="19" spans="1:13" s="8" customFormat="1" x14ac:dyDescent="0.2">
      <c r="A19" s="159"/>
      <c r="B19" s="14"/>
      <c r="C19" s="135"/>
      <c r="D19" s="36">
        <f t="shared" ref="D19:D27" si="0">B19+C19</f>
        <v>0</v>
      </c>
      <c r="E19" s="16"/>
      <c r="F19" s="20">
        <f t="shared" ref="F19:F27" si="1">D19*E19</f>
        <v>0</v>
      </c>
      <c r="G19" s="18"/>
      <c r="H19" s="19">
        <f t="shared" ref="H19:H27" si="2">1-E19</f>
        <v>1</v>
      </c>
      <c r="I19" s="20">
        <f t="shared" ref="I19:I27" si="3">D19*H19</f>
        <v>0</v>
      </c>
      <c r="L19" s="9"/>
      <c r="M19" s="9"/>
    </row>
    <row r="20" spans="1:13" s="8" customFormat="1" x14ac:dyDescent="0.2">
      <c r="A20" s="160"/>
      <c r="B20" s="14"/>
      <c r="C20" s="135"/>
      <c r="D20" s="36">
        <f t="shared" si="0"/>
        <v>0</v>
      </c>
      <c r="E20" s="16"/>
      <c r="F20" s="20">
        <f t="shared" si="1"/>
        <v>0</v>
      </c>
      <c r="G20" s="18"/>
      <c r="H20" s="19">
        <f t="shared" si="2"/>
        <v>1</v>
      </c>
      <c r="I20" s="20">
        <f t="shared" si="3"/>
        <v>0</v>
      </c>
      <c r="L20" s="9"/>
      <c r="M20" s="9"/>
    </row>
    <row r="21" spans="1:13" s="8" customFormat="1" x14ac:dyDescent="0.2">
      <c r="A21" s="160"/>
      <c r="B21" s="14"/>
      <c r="C21" s="135"/>
      <c r="D21" s="36">
        <f t="shared" si="0"/>
        <v>0</v>
      </c>
      <c r="E21" s="16"/>
      <c r="F21" s="20">
        <f t="shared" si="1"/>
        <v>0</v>
      </c>
      <c r="G21" s="18"/>
      <c r="H21" s="19">
        <f t="shared" si="2"/>
        <v>1</v>
      </c>
      <c r="I21" s="20">
        <f t="shared" si="3"/>
        <v>0</v>
      </c>
      <c r="L21" s="9"/>
      <c r="M21" s="9"/>
    </row>
    <row r="22" spans="1:13" s="8" customFormat="1" x14ac:dyDescent="0.2">
      <c r="A22" s="160"/>
      <c r="B22" s="14"/>
      <c r="C22" s="135"/>
      <c r="D22" s="36">
        <f t="shared" si="0"/>
        <v>0</v>
      </c>
      <c r="E22" s="16"/>
      <c r="F22" s="20">
        <f t="shared" si="1"/>
        <v>0</v>
      </c>
      <c r="G22" s="18"/>
      <c r="H22" s="19">
        <f t="shared" si="2"/>
        <v>1</v>
      </c>
      <c r="I22" s="20">
        <f t="shared" si="3"/>
        <v>0</v>
      </c>
      <c r="L22" s="9"/>
      <c r="M22" s="9"/>
    </row>
    <row r="23" spans="1:13" s="8" customFormat="1" x14ac:dyDescent="0.2">
      <c r="A23" s="159"/>
      <c r="B23" s="14"/>
      <c r="C23" s="135"/>
      <c r="D23" s="36">
        <f t="shared" si="0"/>
        <v>0</v>
      </c>
      <c r="E23" s="16"/>
      <c r="F23" s="20">
        <f t="shared" si="1"/>
        <v>0</v>
      </c>
      <c r="G23" s="18"/>
      <c r="H23" s="19">
        <f t="shared" si="2"/>
        <v>1</v>
      </c>
      <c r="I23" s="20">
        <f t="shared" si="3"/>
        <v>0</v>
      </c>
      <c r="L23" s="9"/>
      <c r="M23" s="9"/>
    </row>
    <row r="24" spans="1:13" s="8" customFormat="1" x14ac:dyDescent="0.2">
      <c r="A24" s="159"/>
      <c r="B24" s="14"/>
      <c r="C24" s="135"/>
      <c r="D24" s="36">
        <f t="shared" si="0"/>
        <v>0</v>
      </c>
      <c r="E24" s="16"/>
      <c r="F24" s="20">
        <f t="shared" si="1"/>
        <v>0</v>
      </c>
      <c r="G24" s="18"/>
      <c r="H24" s="19">
        <f t="shared" si="2"/>
        <v>1</v>
      </c>
      <c r="I24" s="20">
        <f t="shared" si="3"/>
        <v>0</v>
      </c>
      <c r="L24" s="9"/>
      <c r="M24" s="9"/>
    </row>
    <row r="25" spans="1:13" s="8" customFormat="1" x14ac:dyDescent="0.2">
      <c r="A25" s="159"/>
      <c r="B25" s="14"/>
      <c r="C25" s="135"/>
      <c r="D25" s="36">
        <f t="shared" si="0"/>
        <v>0</v>
      </c>
      <c r="E25" s="16"/>
      <c r="F25" s="20">
        <f t="shared" si="1"/>
        <v>0</v>
      </c>
      <c r="G25" s="18"/>
      <c r="H25" s="19">
        <f t="shared" si="2"/>
        <v>1</v>
      </c>
      <c r="I25" s="20">
        <f t="shared" si="3"/>
        <v>0</v>
      </c>
      <c r="L25" s="9"/>
      <c r="M25" s="9"/>
    </row>
    <row r="26" spans="1:13" s="8" customFormat="1" x14ac:dyDescent="0.2">
      <c r="A26" s="160"/>
      <c r="B26" s="14"/>
      <c r="C26" s="135"/>
      <c r="D26" s="36">
        <f t="shared" si="0"/>
        <v>0</v>
      </c>
      <c r="E26" s="16"/>
      <c r="F26" s="20">
        <f t="shared" si="1"/>
        <v>0</v>
      </c>
      <c r="G26" s="18"/>
      <c r="H26" s="19">
        <f t="shared" si="2"/>
        <v>1</v>
      </c>
      <c r="I26" s="20">
        <f t="shared" si="3"/>
        <v>0</v>
      </c>
      <c r="L26" s="9"/>
      <c r="M26" s="9"/>
    </row>
    <row r="27" spans="1:13" s="25" customFormat="1" ht="15" x14ac:dyDescent="0.35">
      <c r="A27" s="160"/>
      <c r="B27" s="37"/>
      <c r="C27" s="136"/>
      <c r="D27" s="38">
        <f t="shared" si="0"/>
        <v>0</v>
      </c>
      <c r="E27" s="16"/>
      <c r="F27" s="60">
        <f t="shared" si="1"/>
        <v>0</v>
      </c>
      <c r="G27" s="39"/>
      <c r="H27" s="23">
        <f t="shared" si="2"/>
        <v>1</v>
      </c>
      <c r="I27" s="60">
        <f t="shared" si="3"/>
        <v>0</v>
      </c>
      <c r="L27" s="26"/>
      <c r="M27" s="26"/>
    </row>
    <row r="28" spans="1:13" s="8" customFormat="1" x14ac:dyDescent="0.2">
      <c r="A28" s="156" t="s">
        <v>19</v>
      </c>
      <c r="B28" s="36">
        <f>SUM(B19:B27)</f>
        <v>0</v>
      </c>
      <c r="C28" s="36">
        <f>SUM(C19:C27)</f>
        <v>0</v>
      </c>
      <c r="D28" s="36">
        <f>SUM(D19:D27)</f>
        <v>0</v>
      </c>
      <c r="E28" s="31"/>
      <c r="F28" s="20">
        <f>SUM(F19:F27)</f>
        <v>0</v>
      </c>
      <c r="G28" s="18"/>
      <c r="H28" s="33"/>
      <c r="I28" s="20">
        <f>SUM(I19:I27)</f>
        <v>0</v>
      </c>
      <c r="L28" s="9"/>
      <c r="M28" s="9"/>
    </row>
    <row r="29" spans="1:13" s="8" customFormat="1" x14ac:dyDescent="0.2">
      <c r="A29" s="126"/>
      <c r="E29" s="31"/>
      <c r="F29" s="34"/>
      <c r="G29" s="9"/>
      <c r="H29" s="33"/>
      <c r="I29" s="34"/>
      <c r="L29" s="9"/>
      <c r="M29" s="9"/>
    </row>
    <row r="30" spans="1:13" s="8" customFormat="1" ht="18" customHeight="1" x14ac:dyDescent="0.2">
      <c r="A30" s="178" t="s">
        <v>18</v>
      </c>
      <c r="B30" s="246" t="s">
        <v>51</v>
      </c>
      <c r="C30" s="246" t="s">
        <v>82</v>
      </c>
      <c r="D30" s="239"/>
      <c r="E30" s="217"/>
      <c r="F30" s="241"/>
      <c r="G30" s="216"/>
      <c r="H30" s="220"/>
      <c r="I30" s="241"/>
      <c r="L30" s="9"/>
      <c r="M30" s="9"/>
    </row>
    <row r="31" spans="1:13" s="5" customFormat="1" x14ac:dyDescent="0.2">
      <c r="A31" s="124" t="s">
        <v>4</v>
      </c>
      <c r="B31" s="41"/>
      <c r="C31" s="134"/>
      <c r="D31" s="42">
        <f>C31*B31</f>
        <v>0</v>
      </c>
      <c r="E31" s="43"/>
      <c r="F31" s="47">
        <f>D31*E31</f>
        <v>0</v>
      </c>
      <c r="G31" s="45"/>
      <c r="H31" s="46">
        <f>1-E31</f>
        <v>1</v>
      </c>
      <c r="I31" s="47">
        <f>D31*H31</f>
        <v>0</v>
      </c>
      <c r="L31" s="4"/>
      <c r="M31" s="4"/>
    </row>
    <row r="32" spans="1:13" s="5" customFormat="1" x14ac:dyDescent="0.2">
      <c r="A32" s="124" t="s">
        <v>20</v>
      </c>
      <c r="E32" s="48"/>
      <c r="F32" s="47"/>
      <c r="G32" s="45"/>
      <c r="H32" s="46"/>
      <c r="I32" s="47"/>
      <c r="L32" s="4"/>
      <c r="M32" s="4"/>
    </row>
    <row r="33" spans="1:13" s="5" customFormat="1" x14ac:dyDescent="0.2">
      <c r="A33" s="159"/>
      <c r="B33" s="50"/>
      <c r="C33" s="134"/>
      <c r="D33" s="42">
        <f>C33*B33</f>
        <v>0</v>
      </c>
      <c r="E33" s="43"/>
      <c r="F33" s="47">
        <f>D33*E33</f>
        <v>0</v>
      </c>
      <c r="G33" s="45"/>
      <c r="H33" s="46">
        <f>1-E33</f>
        <v>1</v>
      </c>
      <c r="I33" s="47">
        <f>D33*H33</f>
        <v>0</v>
      </c>
      <c r="L33" s="4"/>
      <c r="M33" s="4"/>
    </row>
    <row r="34" spans="1:13" s="5" customFormat="1" x14ac:dyDescent="0.2">
      <c r="A34" s="159"/>
      <c r="B34" s="51"/>
      <c r="C34" s="134"/>
      <c r="D34" s="42">
        <f>C34*B34</f>
        <v>0</v>
      </c>
      <c r="E34" s="43"/>
      <c r="F34" s="47">
        <f>D34*E34</f>
        <v>0</v>
      </c>
      <c r="G34" s="45"/>
      <c r="H34" s="46">
        <f>1-E34</f>
        <v>1</v>
      </c>
      <c r="I34" s="47">
        <f>D34*H34</f>
        <v>0</v>
      </c>
      <c r="L34" s="4"/>
      <c r="M34" s="4"/>
    </row>
    <row r="35" spans="1:13" s="5" customFormat="1" x14ac:dyDescent="0.2">
      <c r="A35" s="159"/>
      <c r="B35" s="51"/>
      <c r="C35" s="134"/>
      <c r="D35" s="42">
        <f>C35*B35</f>
        <v>0</v>
      </c>
      <c r="E35" s="43"/>
      <c r="F35" s="47">
        <f>D35*E35</f>
        <v>0</v>
      </c>
      <c r="G35" s="45"/>
      <c r="H35" s="46">
        <f>1-E35</f>
        <v>1</v>
      </c>
      <c r="I35" s="47">
        <f>D35*H35</f>
        <v>0</v>
      </c>
      <c r="L35" s="4"/>
      <c r="M35" s="4"/>
    </row>
    <row r="36" spans="1:13" s="5" customFormat="1" x14ac:dyDescent="0.2">
      <c r="A36" s="161"/>
      <c r="B36" s="49"/>
      <c r="C36" s="134"/>
      <c r="D36" s="122">
        <f>C36*B36</f>
        <v>0</v>
      </c>
      <c r="E36" s="43"/>
      <c r="F36" s="47">
        <f>D36*E36</f>
        <v>0</v>
      </c>
      <c r="G36" s="45"/>
      <c r="H36" s="46">
        <f>1-E36</f>
        <v>1</v>
      </c>
      <c r="I36" s="47">
        <f>D36*H36</f>
        <v>0</v>
      </c>
      <c r="L36" s="4"/>
      <c r="M36" s="4"/>
    </row>
    <row r="37" spans="1:13" s="5" customFormat="1" x14ac:dyDescent="0.2">
      <c r="A37" s="162"/>
      <c r="B37" s="52"/>
      <c r="C37" s="134"/>
      <c r="D37" s="42">
        <f>C37*B37</f>
        <v>0</v>
      </c>
      <c r="E37" s="43"/>
      <c r="F37" s="47">
        <f>D37*E37</f>
        <v>0</v>
      </c>
      <c r="G37" s="45"/>
      <c r="H37" s="46">
        <f>1-E37</f>
        <v>1</v>
      </c>
      <c r="I37" s="47">
        <f>D37*H37</f>
        <v>0</v>
      </c>
      <c r="L37" s="4"/>
      <c r="M37" s="4"/>
    </row>
    <row r="38" spans="1:13" s="5" customFormat="1" x14ac:dyDescent="0.2">
      <c r="A38" s="124" t="s">
        <v>2</v>
      </c>
      <c r="D38" s="54"/>
      <c r="E38" s="48"/>
      <c r="F38" s="47"/>
      <c r="G38" s="45"/>
      <c r="H38" s="46"/>
      <c r="I38" s="47"/>
      <c r="L38" s="4"/>
      <c r="M38" s="4"/>
    </row>
    <row r="39" spans="1:13" s="5" customFormat="1" x14ac:dyDescent="0.2">
      <c r="A39" s="159"/>
      <c r="B39" s="49"/>
      <c r="C39" s="134"/>
      <c r="D39" s="53">
        <f>C39*B39</f>
        <v>0</v>
      </c>
      <c r="E39" s="43"/>
      <c r="F39" s="47">
        <f>D39*E39</f>
        <v>0</v>
      </c>
      <c r="G39" s="45"/>
      <c r="H39" s="46">
        <f>1-E39</f>
        <v>1</v>
      </c>
      <c r="I39" s="47">
        <f>D39*H39</f>
        <v>0</v>
      </c>
      <c r="L39" s="4"/>
      <c r="M39" s="4"/>
    </row>
    <row r="40" spans="1:13" s="5" customFormat="1" x14ac:dyDescent="0.2">
      <c r="A40" s="162"/>
      <c r="B40" s="49"/>
      <c r="C40" s="134"/>
      <c r="D40" s="53">
        <f>C40*B40</f>
        <v>0</v>
      </c>
      <c r="E40" s="43"/>
      <c r="F40" s="47">
        <f>D40*E40</f>
        <v>0</v>
      </c>
      <c r="G40" s="45"/>
      <c r="H40" s="46">
        <f>1-E40</f>
        <v>1</v>
      </c>
      <c r="I40" s="47">
        <f>D40*H40</f>
        <v>0</v>
      </c>
      <c r="L40" s="4"/>
      <c r="M40" s="4"/>
    </row>
    <row r="41" spans="1:13" s="5" customFormat="1" x14ac:dyDescent="0.2">
      <c r="A41" s="162"/>
      <c r="B41" s="49"/>
      <c r="C41" s="134"/>
      <c r="D41" s="53">
        <f>C41*B41</f>
        <v>0</v>
      </c>
      <c r="E41" s="43"/>
      <c r="F41" s="47">
        <f>D41*E41</f>
        <v>0</v>
      </c>
      <c r="G41" s="45"/>
      <c r="H41" s="46">
        <f>1-E41</f>
        <v>1</v>
      </c>
      <c r="I41" s="47">
        <f>D41*H41</f>
        <v>0</v>
      </c>
      <c r="L41" s="4"/>
      <c r="M41" s="4"/>
    </row>
    <row r="42" spans="1:13" s="5" customFormat="1" x14ac:dyDescent="0.2">
      <c r="A42" s="124" t="s">
        <v>3</v>
      </c>
      <c r="D42" s="54"/>
      <c r="E42" s="48"/>
      <c r="F42" s="47"/>
      <c r="G42" s="45"/>
      <c r="H42" s="46"/>
      <c r="I42" s="47"/>
      <c r="L42" s="4"/>
      <c r="M42" s="4"/>
    </row>
    <row r="43" spans="1:13" s="5" customFormat="1" x14ac:dyDescent="0.2">
      <c r="A43" s="162"/>
      <c r="B43" s="49"/>
      <c r="C43" s="134"/>
      <c r="D43" s="53">
        <f>C43*B43</f>
        <v>0</v>
      </c>
      <c r="E43" s="43"/>
      <c r="F43" s="47">
        <f>D43*E43</f>
        <v>0</v>
      </c>
      <c r="G43" s="45"/>
      <c r="H43" s="46">
        <f>1-E43</f>
        <v>1</v>
      </c>
      <c r="I43" s="47">
        <f>D43*H43</f>
        <v>0</v>
      </c>
      <c r="L43" s="4"/>
      <c r="M43" s="4"/>
    </row>
    <row r="44" spans="1:13" s="5" customFormat="1" x14ac:dyDescent="0.2">
      <c r="A44" s="162"/>
      <c r="B44" s="49"/>
      <c r="C44" s="134"/>
      <c r="D44" s="53">
        <f>C44*B44</f>
        <v>0</v>
      </c>
      <c r="E44" s="43"/>
      <c r="F44" s="47">
        <f>D44*E44</f>
        <v>0</v>
      </c>
      <c r="G44" s="45"/>
      <c r="H44" s="46">
        <f>1-E44</f>
        <v>1</v>
      </c>
      <c r="I44" s="47">
        <f>D44*H44</f>
        <v>0</v>
      </c>
      <c r="L44" s="4"/>
      <c r="M44" s="4"/>
    </row>
    <row r="45" spans="1:13" s="5" customFormat="1" ht="24.75" customHeight="1" x14ac:dyDescent="0.2">
      <c r="A45" s="124" t="s">
        <v>49</v>
      </c>
      <c r="D45" s="54">
        <f>F45+I45</f>
        <v>0</v>
      </c>
      <c r="E45" s="187" t="s">
        <v>78</v>
      </c>
      <c r="F45" s="149"/>
      <c r="G45" s="45"/>
      <c r="H45" s="188" t="s">
        <v>79</v>
      </c>
      <c r="I45" s="149"/>
      <c r="L45" s="4"/>
      <c r="M45" s="4"/>
    </row>
    <row r="46" spans="1:13" s="5" customFormat="1" x14ac:dyDescent="0.2">
      <c r="A46" s="124" t="s">
        <v>48</v>
      </c>
      <c r="D46" s="142"/>
      <c r="E46" s="43"/>
      <c r="F46" s="44">
        <f>D46*E46</f>
        <v>0</v>
      </c>
      <c r="G46" s="45"/>
      <c r="H46" s="46">
        <f>1-E46</f>
        <v>1</v>
      </c>
      <c r="I46" s="47">
        <f>D46*H46</f>
        <v>0</v>
      </c>
      <c r="L46" s="4"/>
      <c r="M46" s="4"/>
    </row>
    <row r="47" spans="1:13" s="8" customFormat="1" x14ac:dyDescent="0.2">
      <c r="A47" s="163" t="s">
        <v>5</v>
      </c>
      <c r="B47" s="94" t="s">
        <v>25</v>
      </c>
      <c r="C47" s="94" t="s">
        <v>81</v>
      </c>
      <c r="D47" s="55"/>
      <c r="E47" s="31"/>
      <c r="F47" s="32"/>
      <c r="G47" s="9"/>
      <c r="H47" s="33"/>
      <c r="I47" s="34"/>
      <c r="L47" s="9"/>
      <c r="M47" s="9"/>
    </row>
    <row r="48" spans="1:13" s="61" customFormat="1" ht="15" x14ac:dyDescent="0.35">
      <c r="A48" s="164"/>
      <c r="B48" s="190"/>
      <c r="C48" s="191"/>
      <c r="D48" s="56">
        <f>SUM(D28,D31:D44)*C48*B48/12</f>
        <v>0</v>
      </c>
      <c r="E48" s="57"/>
      <c r="F48" s="56">
        <f>SUM(F28,F31:F44)*C48*B48/12</f>
        <v>0</v>
      </c>
      <c r="G48" s="147"/>
      <c r="H48" s="59"/>
      <c r="I48" s="58">
        <f>SUM(I28,I31:I44)*C48*B48/12</f>
        <v>0</v>
      </c>
      <c r="L48" s="62"/>
      <c r="M48" s="62"/>
    </row>
    <row r="49" spans="1:13" s="8" customFormat="1" x14ac:dyDescent="0.2">
      <c r="A49" s="156" t="s">
        <v>17</v>
      </c>
      <c r="B49" s="10"/>
      <c r="D49" s="36">
        <f>SUM(D31:D48)</f>
        <v>0</v>
      </c>
      <c r="E49" s="31"/>
      <c r="F49" s="17">
        <f>SUM(F31:F48)</f>
        <v>0</v>
      </c>
      <c r="G49" s="18"/>
      <c r="H49" s="33"/>
      <c r="I49" s="20">
        <f>SUM(I31:I48)</f>
        <v>0</v>
      </c>
      <c r="L49" s="9"/>
      <c r="M49" s="9"/>
    </row>
    <row r="50" spans="1:13" s="8" customFormat="1" x14ac:dyDescent="0.2">
      <c r="A50" s="156"/>
      <c r="B50" s="10"/>
      <c r="D50" s="36"/>
      <c r="E50" s="31"/>
      <c r="G50" s="31"/>
      <c r="H50" s="31"/>
      <c r="I50" s="32"/>
      <c r="L50" s="9"/>
      <c r="M50" s="9"/>
    </row>
    <row r="51" spans="1:13" s="67" customFormat="1" ht="25.5" x14ac:dyDescent="0.2">
      <c r="A51" s="237" t="s">
        <v>38</v>
      </c>
      <c r="B51" s="242" t="s">
        <v>72</v>
      </c>
      <c r="C51" s="242" t="s">
        <v>73</v>
      </c>
      <c r="D51" s="179" t="s">
        <v>0</v>
      </c>
      <c r="E51" s="243" t="s">
        <v>74</v>
      </c>
      <c r="F51" s="244" t="s">
        <v>75</v>
      </c>
      <c r="G51" s="177"/>
      <c r="H51" s="245" t="s">
        <v>76</v>
      </c>
      <c r="I51" s="244" t="s">
        <v>77</v>
      </c>
      <c r="L51" s="66"/>
      <c r="M51" s="66"/>
    </row>
    <row r="52" spans="1:13" s="67" customFormat="1" x14ac:dyDescent="0.2">
      <c r="A52" s="159"/>
      <c r="B52" s="68"/>
      <c r="C52" s="130"/>
      <c r="D52" s="65">
        <f>SUM(B52:C52)</f>
        <v>0</v>
      </c>
      <c r="E52" s="69"/>
      <c r="F52" s="70">
        <f>D52*E52</f>
        <v>0</v>
      </c>
      <c r="G52" s="71"/>
      <c r="H52" s="72">
        <f>1-E52</f>
        <v>1</v>
      </c>
      <c r="I52" s="73">
        <f>D52*H52</f>
        <v>0</v>
      </c>
      <c r="L52" s="66"/>
      <c r="M52" s="66"/>
    </row>
    <row r="53" spans="1:13" s="67" customFormat="1" x14ac:dyDescent="0.2">
      <c r="A53" s="159"/>
      <c r="B53" s="68"/>
      <c r="C53" s="130"/>
      <c r="D53" s="65">
        <f>SUM(B53:C53)</f>
        <v>0</v>
      </c>
      <c r="E53" s="69"/>
      <c r="F53" s="70">
        <f>D53*E53</f>
        <v>0</v>
      </c>
      <c r="G53" s="71"/>
      <c r="H53" s="72">
        <f>1-E53</f>
        <v>1</v>
      </c>
      <c r="I53" s="73">
        <f>D53*H53</f>
        <v>0</v>
      </c>
      <c r="L53" s="66"/>
      <c r="M53" s="66"/>
    </row>
    <row r="54" spans="1:13" s="67" customFormat="1" x14ac:dyDescent="0.2">
      <c r="A54" s="159"/>
      <c r="B54" s="68"/>
      <c r="C54" s="130"/>
      <c r="D54" s="65">
        <f>SUM(B54:C54)</f>
        <v>0</v>
      </c>
      <c r="E54" s="69"/>
      <c r="F54" s="70">
        <f>D54*E54</f>
        <v>0</v>
      </c>
      <c r="G54" s="71"/>
      <c r="H54" s="72">
        <f>1-E54</f>
        <v>1</v>
      </c>
      <c r="I54" s="73">
        <f>D54*H54</f>
        <v>0</v>
      </c>
      <c r="L54" s="66"/>
      <c r="M54" s="66"/>
    </row>
    <row r="55" spans="1:13" s="81" customFormat="1" ht="15" x14ac:dyDescent="0.2">
      <c r="A55" s="159"/>
      <c r="B55" s="74"/>
      <c r="C55" s="131"/>
      <c r="D55" s="110">
        <f>SUM(B55:C55)</f>
        <v>0</v>
      </c>
      <c r="E55" s="76"/>
      <c r="F55" s="77">
        <f>D55*E55</f>
        <v>0</v>
      </c>
      <c r="G55" s="78"/>
      <c r="H55" s="79">
        <f>1-E55</f>
        <v>1</v>
      </c>
      <c r="I55" s="80">
        <f>D55*H55</f>
        <v>0</v>
      </c>
      <c r="L55" s="82"/>
      <c r="M55" s="82"/>
    </row>
    <row r="56" spans="1:13" s="81" customFormat="1" ht="15" x14ac:dyDescent="0.2">
      <c r="A56" s="159"/>
      <c r="B56" s="83"/>
      <c r="C56" s="132"/>
      <c r="D56" s="75">
        <f>SUM(B56:C56)</f>
        <v>0</v>
      </c>
      <c r="E56" s="76"/>
      <c r="F56" s="84">
        <f>D56*E56</f>
        <v>0</v>
      </c>
      <c r="G56" s="78"/>
      <c r="H56" s="79">
        <f>1-E56</f>
        <v>1</v>
      </c>
      <c r="I56" s="85">
        <f>D56*H56</f>
        <v>0</v>
      </c>
      <c r="L56" s="82"/>
      <c r="M56" s="82"/>
    </row>
    <row r="57" spans="1:13" s="8" customFormat="1" x14ac:dyDescent="0.2">
      <c r="A57" s="156" t="s">
        <v>16</v>
      </c>
      <c r="B57" s="15">
        <f>SUM(B52:B55)</f>
        <v>0</v>
      </c>
      <c r="C57" s="15">
        <f>SUM(C52:C56)</f>
        <v>0</v>
      </c>
      <c r="D57" s="36">
        <f>SUM(D52:D56)</f>
        <v>0</v>
      </c>
      <c r="E57" s="31"/>
      <c r="F57" s="17">
        <f>SUM(F52:F56)</f>
        <v>0</v>
      </c>
      <c r="G57" s="18"/>
      <c r="H57" s="33"/>
      <c r="I57" s="20">
        <f>SUM(I52:I56)</f>
        <v>0</v>
      </c>
      <c r="L57" s="9"/>
      <c r="M57" s="9"/>
    </row>
    <row r="58" spans="1:13" s="8" customFormat="1" x14ac:dyDescent="0.2">
      <c r="A58" s="126"/>
      <c r="D58" s="36"/>
      <c r="E58" s="31"/>
      <c r="F58" s="32"/>
      <c r="G58" s="9"/>
      <c r="H58" s="33"/>
      <c r="I58" s="34"/>
      <c r="L58" s="9"/>
      <c r="M58" s="9"/>
    </row>
    <row r="59" spans="1:13" s="8" customFormat="1" x14ac:dyDescent="0.2">
      <c r="A59" s="158" t="s">
        <v>84</v>
      </c>
      <c r="B59" s="94" t="s">
        <v>50</v>
      </c>
      <c r="C59" s="94" t="s">
        <v>65</v>
      </c>
      <c r="D59" s="36"/>
      <c r="E59" s="87"/>
      <c r="F59" s="88"/>
      <c r="G59" s="89"/>
      <c r="H59" s="33"/>
      <c r="I59" s="34"/>
      <c r="L59" s="9"/>
      <c r="M59" s="9"/>
    </row>
    <row r="60" spans="1:13" s="8" customFormat="1" x14ac:dyDescent="0.2">
      <c r="A60" s="160"/>
      <c r="B60" s="35"/>
      <c r="C60" s="133"/>
      <c r="D60" s="36">
        <f>B60*C60</f>
        <v>0</v>
      </c>
      <c r="E60" s="16"/>
      <c r="F60" s="17">
        <f>D60*E60</f>
        <v>0</v>
      </c>
      <c r="G60" s="18"/>
      <c r="H60" s="19">
        <f>1-E60</f>
        <v>1</v>
      </c>
      <c r="I60" s="20">
        <f>D60*H60</f>
        <v>0</v>
      </c>
      <c r="L60" s="9"/>
      <c r="M60" s="9"/>
    </row>
    <row r="61" spans="1:13" s="5" customFormat="1" x14ac:dyDescent="0.2">
      <c r="A61" s="161"/>
      <c r="B61" s="49"/>
      <c r="C61" s="134"/>
      <c r="D61" s="42">
        <f>B61*C61</f>
        <v>0</v>
      </c>
      <c r="E61" s="43"/>
      <c r="F61" s="44">
        <f>D61*E61</f>
        <v>0</v>
      </c>
      <c r="G61" s="45"/>
      <c r="H61" s="46">
        <f>1-E61</f>
        <v>1</v>
      </c>
      <c r="I61" s="47">
        <f>D61*H61</f>
        <v>0</v>
      </c>
      <c r="L61" s="4"/>
      <c r="M61" s="4"/>
    </row>
    <row r="62" spans="1:13" s="5" customFormat="1" ht="15" x14ac:dyDescent="0.35">
      <c r="A62" s="161"/>
      <c r="B62" s="49"/>
      <c r="C62" s="134"/>
      <c r="D62" s="42"/>
      <c r="E62" s="43"/>
      <c r="F62" s="58">
        <f>D62*E62</f>
        <v>0</v>
      </c>
      <c r="G62" s="45"/>
      <c r="H62" s="46">
        <f>1-E62</f>
        <v>1</v>
      </c>
      <c r="I62" s="60">
        <f>D62*H62</f>
        <v>0</v>
      </c>
      <c r="L62" s="4"/>
      <c r="M62" s="4"/>
    </row>
    <row r="63" spans="1:13" s="5" customFormat="1" x14ac:dyDescent="0.2">
      <c r="A63" s="156" t="s">
        <v>15</v>
      </c>
      <c r="B63" s="40"/>
      <c r="D63" s="42">
        <f>SUM(D60:D62)</f>
        <v>0</v>
      </c>
      <c r="E63" s="63"/>
      <c r="F63" s="44">
        <f>SUM(F60:F62)</f>
        <v>0</v>
      </c>
      <c r="G63" s="45"/>
      <c r="H63" s="64"/>
      <c r="I63" s="47">
        <f>SUM(I60:I62)</f>
        <v>0</v>
      </c>
      <c r="L63" s="4"/>
      <c r="M63" s="4"/>
    </row>
    <row r="64" spans="1:13" s="5" customFormat="1" x14ac:dyDescent="0.2">
      <c r="A64" s="163"/>
      <c r="B64" s="40"/>
      <c r="D64" s="42"/>
      <c r="E64" s="63"/>
      <c r="F64" s="44"/>
      <c r="G64" s="45"/>
      <c r="H64" s="64"/>
      <c r="I64" s="47"/>
      <c r="L64" s="4"/>
      <c r="M64" s="4"/>
    </row>
    <row r="65" spans="1:13" s="8" customFormat="1" x14ac:dyDescent="0.2">
      <c r="A65" s="158" t="s">
        <v>52</v>
      </c>
      <c r="B65" s="16"/>
      <c r="C65" s="15">
        <f>(D28+D49+D57+D63)</f>
        <v>0</v>
      </c>
      <c r="D65" s="36">
        <f>C65*B65</f>
        <v>0</v>
      </c>
      <c r="E65" s="16"/>
      <c r="F65" s="88">
        <f>D65*E65</f>
        <v>0</v>
      </c>
      <c r="G65" s="89"/>
      <c r="H65" s="46">
        <f>1-E65</f>
        <v>1</v>
      </c>
      <c r="I65" s="20">
        <f>D65*H65</f>
        <v>0</v>
      </c>
      <c r="L65" s="9"/>
      <c r="M65" s="9"/>
    </row>
    <row r="66" spans="1:13" s="8" customFormat="1" x14ac:dyDescent="0.2">
      <c r="A66" s="156"/>
      <c r="B66" s="86"/>
      <c r="D66" s="36"/>
      <c r="E66" s="91"/>
      <c r="F66" s="88"/>
      <c r="G66" s="89"/>
      <c r="H66" s="19"/>
      <c r="I66" s="20"/>
      <c r="L66" s="9"/>
      <c r="M66" s="9"/>
    </row>
    <row r="67" spans="1:13" s="8" customFormat="1" ht="18" customHeight="1" x14ac:dyDescent="0.2">
      <c r="A67" s="237" t="s">
        <v>67</v>
      </c>
      <c r="B67" s="238"/>
      <c r="C67" s="239"/>
      <c r="D67" s="239"/>
      <c r="E67" s="217"/>
      <c r="F67" s="240"/>
      <c r="G67" s="216"/>
      <c r="H67" s="220"/>
      <c r="I67" s="241"/>
      <c r="L67" s="9"/>
      <c r="M67" s="9"/>
    </row>
    <row r="68" spans="1:13" x14ac:dyDescent="0.2">
      <c r="A68" s="165" t="s">
        <v>80</v>
      </c>
      <c r="D68" s="95"/>
      <c r="E68" s="96"/>
      <c r="F68" s="97"/>
      <c r="G68" s="98"/>
      <c r="H68" s="99"/>
      <c r="I68" s="100"/>
      <c r="L68"/>
      <c r="M68"/>
    </row>
    <row r="69" spans="1:13" x14ac:dyDescent="0.2">
      <c r="A69" s="196" t="s">
        <v>32</v>
      </c>
      <c r="B69" s="94"/>
      <c r="C69" s="94"/>
      <c r="D69" s="143" t="str">
        <f>IF(D68*D71&gt;0,"Use method A or B, only."," ")</f>
        <v xml:space="preserve"> </v>
      </c>
      <c r="E69" s="96"/>
      <c r="F69" s="97"/>
      <c r="G69" s="98"/>
      <c r="H69" s="99"/>
      <c r="I69" s="100"/>
      <c r="L69"/>
      <c r="M69"/>
    </row>
    <row r="70" spans="1:13" x14ac:dyDescent="0.2">
      <c r="A70" s="197" t="s">
        <v>70</v>
      </c>
      <c r="C70" s="102"/>
      <c r="D70" s="103"/>
      <c r="E70" s="99"/>
      <c r="F70" s="100"/>
      <c r="G70" s="1"/>
      <c r="H70" s="99"/>
      <c r="I70" s="100"/>
      <c r="L70"/>
      <c r="M70"/>
    </row>
    <row r="71" spans="1:13" x14ac:dyDescent="0.2">
      <c r="A71" s="197" t="s">
        <v>53</v>
      </c>
      <c r="C71" s="104"/>
      <c r="D71" s="103">
        <f>C70*C71</f>
        <v>0</v>
      </c>
      <c r="E71" s="99"/>
      <c r="F71" s="100"/>
      <c r="G71" s="1"/>
      <c r="H71" s="99"/>
      <c r="I71" s="100"/>
      <c r="L71"/>
      <c r="M71"/>
    </row>
    <row r="72" spans="1:13" x14ac:dyDescent="0.2">
      <c r="A72" s="197" t="s">
        <v>54</v>
      </c>
      <c r="C72" s="140" t="s">
        <v>68</v>
      </c>
      <c r="D72" s="148"/>
      <c r="E72" s="99"/>
      <c r="F72" s="100"/>
      <c r="G72" s="1"/>
      <c r="H72" s="99"/>
      <c r="I72" s="100"/>
      <c r="L72"/>
      <c r="M72"/>
    </row>
    <row r="73" spans="1:13" ht="15" x14ac:dyDescent="0.35">
      <c r="A73" s="189" t="s">
        <v>33</v>
      </c>
      <c r="B73" s="105"/>
      <c r="C73" s="106"/>
      <c r="D73" s="195">
        <f>SUM(D68:D72)</f>
        <v>0</v>
      </c>
      <c r="E73" s="198"/>
      <c r="F73" s="107">
        <f>D73*E73</f>
        <v>0</v>
      </c>
      <c r="G73" s="108"/>
      <c r="H73" s="109">
        <f>1-E73</f>
        <v>1</v>
      </c>
      <c r="I73" s="107">
        <f>D73*H73</f>
        <v>0</v>
      </c>
      <c r="L73"/>
      <c r="M73"/>
    </row>
    <row r="74" spans="1:13" s="8" customFormat="1" ht="18" customHeight="1" x14ac:dyDescent="0.2">
      <c r="A74" s="230" t="s">
        <v>39</v>
      </c>
      <c r="B74" s="231"/>
      <c r="C74" s="200"/>
      <c r="D74" s="232"/>
      <c r="E74" s="202"/>
      <c r="F74" s="233" t="s">
        <v>8</v>
      </c>
      <c r="G74" s="234"/>
      <c r="H74" s="235"/>
      <c r="I74" s="236" t="s">
        <v>9</v>
      </c>
      <c r="L74" s="9"/>
      <c r="M74" s="9"/>
    </row>
    <row r="75" spans="1:13" s="8" customFormat="1" x14ac:dyDescent="0.2">
      <c r="A75" s="125" t="s">
        <v>34</v>
      </c>
      <c r="D75" s="127">
        <f>D28+D49+D57+D63+D65+D73</f>
        <v>0</v>
      </c>
      <c r="E75" s="90"/>
      <c r="F75" s="128">
        <f>F28+F49+F57+F63+F65+F73</f>
        <v>0</v>
      </c>
      <c r="G75" s="92"/>
      <c r="H75" s="33"/>
      <c r="I75" s="129">
        <f>I28+I49+I57+I63+I65+I73</f>
        <v>0</v>
      </c>
      <c r="L75" s="9"/>
      <c r="M75" s="9"/>
    </row>
    <row r="76" spans="1:13" s="8" customFormat="1" x14ac:dyDescent="0.2">
      <c r="A76" s="125" t="s">
        <v>35</v>
      </c>
      <c r="D76" s="127">
        <f>IF(B10&gt;0,D75/$B10,0)</f>
        <v>0</v>
      </c>
      <c r="E76" s="90"/>
      <c r="F76" s="128">
        <f>IF(B10*E10&gt;0,(F75/$B10),0)</f>
        <v>0</v>
      </c>
      <c r="G76" s="18"/>
      <c r="H76" s="33"/>
      <c r="I76" s="129">
        <f>IF(B10*H10&gt;0,(I75/$B10),0)</f>
        <v>0</v>
      </c>
      <c r="L76" s="9"/>
      <c r="M76" s="9"/>
    </row>
    <row r="77" spans="1:13" s="8" customFormat="1" x14ac:dyDescent="0.2">
      <c r="A77" s="125"/>
      <c r="D77" s="127"/>
      <c r="E77" s="90"/>
      <c r="F77" s="128"/>
      <c r="G77" s="18"/>
      <c r="H77" s="33"/>
      <c r="I77" s="129"/>
      <c r="L77" s="9"/>
      <c r="M77" s="9"/>
    </row>
    <row r="78" spans="1:13" s="8" customFormat="1" ht="18.75" customHeight="1" x14ac:dyDescent="0.2">
      <c r="A78" s="199" t="s">
        <v>7</v>
      </c>
      <c r="B78" s="200"/>
      <c r="C78" s="200"/>
      <c r="D78" s="201">
        <f>D13-D75</f>
        <v>0</v>
      </c>
      <c r="E78" s="202"/>
      <c r="F78" s="203">
        <f>F13-F75</f>
        <v>0</v>
      </c>
      <c r="G78" s="201"/>
      <c r="H78" s="204"/>
      <c r="I78" s="205">
        <f>I13-I75</f>
        <v>0</v>
      </c>
      <c r="L78" s="9"/>
      <c r="M78" s="9"/>
    </row>
    <row r="79" spans="1:13" s="8" customFormat="1" ht="11.25" customHeight="1" x14ac:dyDescent="0.2">
      <c r="A79" s="156"/>
      <c r="D79" s="15"/>
      <c r="E79" s="9"/>
      <c r="F79" s="144"/>
      <c r="G79" s="144"/>
      <c r="H79" s="145"/>
      <c r="I79" s="146"/>
      <c r="L79" s="9"/>
      <c r="M79" s="9"/>
    </row>
    <row r="80" spans="1:13" s="8" customFormat="1" x14ac:dyDescent="0.2">
      <c r="A80" s="206" t="s">
        <v>57</v>
      </c>
      <c r="B80" s="207"/>
      <c r="C80" s="208"/>
      <c r="D80" s="208"/>
      <c r="E80" s="209"/>
      <c r="F80" s="210">
        <f>IF(D75&gt;0,F75/D75,0)</f>
        <v>0</v>
      </c>
      <c r="G80" s="211"/>
      <c r="H80" s="212"/>
      <c r="I80" s="213">
        <f>IF(D75&gt;0,I75/D75,0)</f>
        <v>0</v>
      </c>
      <c r="L80" s="9"/>
      <c r="M80" s="9"/>
    </row>
    <row r="81" spans="1:13" s="8" customFormat="1" ht="8.25" customHeight="1" x14ac:dyDescent="0.2">
      <c r="A81" s="214"/>
      <c r="B81" s="215"/>
      <c r="C81" s="216"/>
      <c r="D81" s="216"/>
      <c r="E81" s="217"/>
      <c r="F81" s="218"/>
      <c r="G81" s="219"/>
      <c r="H81" s="220"/>
      <c r="I81" s="221"/>
      <c r="L81" s="9"/>
      <c r="M81" s="9"/>
    </row>
    <row r="82" spans="1:13" s="8" customFormat="1" x14ac:dyDescent="0.2">
      <c r="A82" s="214" t="s">
        <v>56</v>
      </c>
      <c r="B82" s="215"/>
      <c r="C82" s="216"/>
      <c r="D82" s="216"/>
      <c r="E82" s="222"/>
      <c r="F82" s="223" t="str">
        <f>IF($D13&gt;0,F13/$D13," ")</f>
        <v xml:space="preserve"> </v>
      </c>
      <c r="G82" s="219"/>
      <c r="H82" s="224"/>
      <c r="I82" s="225" t="str">
        <f>IF($D13&gt;0,I13/$D13," ")</f>
        <v xml:space="preserve"> </v>
      </c>
      <c r="L82" s="9"/>
      <c r="M82" s="9"/>
    </row>
    <row r="83" spans="1:13" s="8" customFormat="1" ht="12" customHeight="1" x14ac:dyDescent="0.2">
      <c r="A83" s="226" t="s">
        <v>55</v>
      </c>
      <c r="B83" s="227"/>
      <c r="C83" s="227"/>
      <c r="D83" s="227"/>
      <c r="E83" s="227"/>
      <c r="F83" s="227"/>
      <c r="G83" s="227"/>
      <c r="H83" s="228"/>
      <c r="I83" s="229"/>
      <c r="J83" s="9"/>
      <c r="L83" s="9"/>
      <c r="M83" s="9"/>
    </row>
    <row r="84" spans="1:13" s="8" customFormat="1" x14ac:dyDescent="0.2">
      <c r="A84" s="126"/>
      <c r="H84" s="93"/>
      <c r="I84" s="93"/>
      <c r="L84" s="9"/>
      <c r="M84" s="9"/>
    </row>
    <row r="85" spans="1:13" s="8" customFormat="1" x14ac:dyDescent="0.2">
      <c r="A85" s="126"/>
      <c r="H85" s="93"/>
      <c r="I85" s="93"/>
      <c r="L85" s="9"/>
      <c r="M85" s="9"/>
    </row>
    <row r="86" spans="1:13" s="111" customFormat="1" x14ac:dyDescent="0.2">
      <c r="A86" s="166" t="s">
        <v>66</v>
      </c>
      <c r="B86" s="116"/>
      <c r="C86" s="117"/>
      <c r="D86" s="118"/>
      <c r="E86" s="118"/>
      <c r="F86" s="118"/>
      <c r="G86" s="118"/>
    </row>
    <row r="87" spans="1:13" s="111" customFormat="1" x14ac:dyDescent="0.2">
      <c r="A87" s="167" t="s">
        <v>26</v>
      </c>
      <c r="B87" s="112"/>
      <c r="C87" s="112"/>
      <c r="E87" s="112"/>
      <c r="F87" s="112"/>
      <c r="G87" s="112"/>
    </row>
    <row r="88" spans="1:13" s="111" customFormat="1" x14ac:dyDescent="0.2">
      <c r="A88" s="168" t="s">
        <v>27</v>
      </c>
      <c r="B88" s="312">
        <f ca="1">TODAY()</f>
        <v>44820</v>
      </c>
      <c r="C88" s="312"/>
      <c r="E88" s="112"/>
      <c r="F88" s="112"/>
      <c r="G88" s="112"/>
    </row>
    <row r="89" spans="1:13" s="101" customFormat="1" x14ac:dyDescent="0.2">
      <c r="A89" s="169"/>
      <c r="B89" s="119"/>
      <c r="C89" s="119"/>
      <c r="D89" s="119"/>
      <c r="E89" s="119"/>
      <c r="F89" s="120"/>
      <c r="G89" s="119"/>
    </row>
    <row r="90" spans="1:13" ht="13.7" customHeight="1" x14ac:dyDescent="0.2">
      <c r="A90" s="170" t="s">
        <v>69</v>
      </c>
      <c r="B90" s="151"/>
      <c r="C90" s="151"/>
      <c r="D90" s="151"/>
      <c r="E90" s="151"/>
      <c r="F90" s="151"/>
      <c r="G90" s="151"/>
      <c r="H90" s="121"/>
      <c r="I90" s="121"/>
      <c r="L90"/>
      <c r="M90"/>
    </row>
    <row r="91" spans="1:13" x14ac:dyDescent="0.2">
      <c r="A91" s="171"/>
      <c r="B91" s="151"/>
      <c r="C91" s="151"/>
      <c r="D91" s="151"/>
      <c r="E91" s="151"/>
      <c r="F91" s="151"/>
      <c r="G91" s="151"/>
      <c r="H91" s="121"/>
      <c r="I91" s="121"/>
      <c r="L91"/>
      <c r="M91"/>
    </row>
  </sheetData>
  <sheetProtection sheet="1" objects="1" scenarios="1"/>
  <mergeCells count="4">
    <mergeCell ref="A3:E3"/>
    <mergeCell ref="E7:F7"/>
    <mergeCell ref="H7:I7"/>
    <mergeCell ref="B88:C88"/>
  </mergeCells>
  <hyperlinks>
    <hyperlink ref="A3:B3" r:id="rId1" display="Estimating the Field Capacity of Farm Machines"/>
    <hyperlink ref="A3" r:id="rId2" display="Learn in the Financial Information section"/>
    <hyperlink ref="A87" r:id="rId3"/>
    <hyperlink ref="A3:E3" r:id="rId4" display="See AgDM Information C2-30, Crop-Share Leasing Provisions for more information."/>
    <hyperlink ref="C17" r:id="rId5"/>
    <hyperlink ref="C18" r:id="rId6"/>
    <hyperlink ref="B17" r:id="rId7"/>
    <hyperlink ref="C72" r:id="rId8"/>
    <hyperlink ref="A90" r:id="rId9"/>
  </hyperlinks>
  <pageMargins left="0.7" right="0.7" top="0.75" bottom="0.75" header="0.3" footer="0.3"/>
  <pageSetup scale="78" fitToHeight="2" orientation="landscape" r:id="rId10"/>
  <headerFooter alignWithMargins="0">
    <oddHeader>&amp;LIowa State University Extension and Outreach &amp;RAg Decision Maker File C2-30</oddHeader>
    <oddFooter>&amp;Lhttp://www.extension.iastate.edu/agdm/wholefarm/html/c2-30.html</oddFooter>
  </headerFooter>
  <drawing r:id="rId11"/>
  <legacy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Example</vt:lpstr>
      <vt:lpstr>Blank</vt:lpstr>
      <vt:lpstr>Blank!Print_Area</vt:lpstr>
      <vt:lpstr>Example!Print_Area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ISU Extension and Outreach</dc:creator>
  <cp:lastModifiedBy>Johanns, Ann M [ECONA]</cp:lastModifiedBy>
  <cp:lastPrinted>2020-05-12T14:09:29Z</cp:lastPrinted>
  <dcterms:created xsi:type="dcterms:W3CDTF">2000-12-12T02:58:27Z</dcterms:created>
  <dcterms:modified xsi:type="dcterms:W3CDTF">2022-09-16T17:41:00Z</dcterms:modified>
</cp:coreProperties>
</file>