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-285" windowWidth="17925" windowHeight="13740"/>
  </bookViews>
  <sheets>
    <sheet name="EarlyWeaningAnalysis" sheetId="1" r:id="rId1"/>
  </sheets>
  <definedNames>
    <definedName name="_xlnm.Print_Area" localSheetId="0">EarlyWeaningAnalysis!#REF!</definedName>
  </definedNames>
  <calcPr calcId="144525"/>
</workbook>
</file>

<file path=xl/calcChain.xml><?xml version="1.0" encoding="utf-8"?>
<calcChain xmlns="http://schemas.openxmlformats.org/spreadsheetml/2006/main">
  <c r="A9" i="1" l="1"/>
  <c r="A8" i="1"/>
  <c r="D23" i="1"/>
  <c r="F10" i="1"/>
  <c r="E10" i="1"/>
  <c r="B19" i="1"/>
  <c r="B24" i="1" s="1"/>
  <c r="D16" i="1"/>
  <c r="D17" i="1" s="1"/>
  <c r="D18" i="1" s="1"/>
  <c r="D19" i="1" s="1"/>
  <c r="B14" i="1"/>
  <c r="B13" i="1"/>
  <c r="D15" i="1" l="1"/>
  <c r="D14" i="1" s="1"/>
  <c r="D13" i="1" s="1"/>
  <c r="F13" i="1" s="1"/>
  <c r="F17" i="1"/>
  <c r="F16" i="1"/>
  <c r="F19" i="1"/>
  <c r="F18" i="1"/>
  <c r="E17" i="1"/>
  <c r="E18" i="1"/>
  <c r="E16" i="1"/>
  <c r="B26" i="1"/>
  <c r="E19" i="1"/>
  <c r="F14" i="1" l="1"/>
  <c r="E13" i="1"/>
  <c r="F15" i="1"/>
  <c r="E15" i="1"/>
  <c r="E14" i="1"/>
</calcChain>
</file>

<file path=xl/comments1.xml><?xml version="1.0" encoding="utf-8"?>
<comments xmlns="http://schemas.openxmlformats.org/spreadsheetml/2006/main">
  <authors>
    <author>lfalcone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This estimate should reflect the average expected payweight for both steers and heifers for the early weaning scenario.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This estimate should reflect the average expected payweight for both steers and heifers for the late weaning scenario.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This value sets the range between the items in the table below.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This value is the average expected sales price for the early weaned steer and heifer calves in dollars per hundred pounds.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This value is the average expected sales price for the late weaned steer and heifer calves in dollars per hundred pounds.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This is the expected marketing cost as a percent of gross receipts.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 xml:space="preserve">The price for the early weaned calves should match up with what you expect the market to be on this date.
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 xml:space="preserve">The price for the late weaned calves should match up with what you expect the market to be on this date.
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This cost estimate must be at a level that would provide enough nutrition to attain a re-breeding rate equal to the early weaning scenario. Otherwise, enter a % reduction in the next calf crop to the right.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This value represents the change in expected weaning percentage in the next calf crop if the calf is not weaned early this year.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This value is the average expected sales price for steer and heifer calves in dollars per hundred pounds for the next year.</t>
        </r>
      </text>
    </comment>
  </commentList>
</comments>
</file>

<file path=xl/sharedStrings.xml><?xml version="1.0" encoding="utf-8"?>
<sst xmlns="http://schemas.openxmlformats.org/spreadsheetml/2006/main" count="25" uniqueCount="22">
  <si>
    <t>Early weaning date</t>
  </si>
  <si>
    <t>Late weaning date</t>
  </si>
  <si>
    <t>Days calves would remain on cows</t>
  </si>
  <si>
    <r>
      <rPr>
        <sz val="18"/>
        <color indexed="8"/>
        <rFont val="Calibri"/>
        <family val="2"/>
      </rPr>
      <t>Early Weaning Decision Aid</t>
    </r>
    <r>
      <rPr>
        <sz val="10"/>
        <rFont val="Arial"/>
        <family val="2"/>
      </rPr>
      <t xml:space="preserve">
Texas Agrilife Extension and Oklahoma State University</t>
    </r>
    <r>
      <rPr>
        <sz val="16"/>
        <color indexed="8"/>
        <rFont val="Calibri"/>
        <family val="2"/>
      </rPr>
      <t xml:space="preserve">
</t>
    </r>
    <r>
      <rPr>
        <sz val="10"/>
        <rFont val="Arial"/>
        <family val="2"/>
      </rPr>
      <t xml:space="preserve">
Developed by
Lawrence Falconer, Professor, Texas Agrilife Extension Service and James McGrann, Professor Emeritus, Texas A&amp;M University
Update by
Lawrence Falconer, Texas Agrilife Extension Service, and Damona Doye and Roger Sahs, Agricultural Economics, Oklahoma State University
</t>
    </r>
  </si>
  <si>
    <t>Marketing cost</t>
  </si>
  <si>
    <t>Advantage to early weaning ($ per head)</t>
  </si>
  <si>
    <t>Expected change in % next calf crop</t>
  </si>
  <si>
    <t>Cost differential</t>
  </si>
  <si>
    <t>($/hd/day)</t>
  </si>
  <si>
    <t>calves needed</t>
  </si>
  <si>
    <t>to breakeven</t>
  </si>
  <si>
    <t>Sale price ($/cwt)</t>
  </si>
  <si>
    <t xml:space="preserve">   for the next calf crop ($/cwt)</t>
  </si>
  <si>
    <t>Sale weight, early weaning</t>
  </si>
  <si>
    <t>Projected sale weight, late weaning</t>
  </si>
  <si>
    <t>Nursing cow feed cost  ($/head per day)</t>
  </si>
  <si>
    <t>Dry cow feed cost ($/head per day)</t>
  </si>
  <si>
    <t>Savings in feed cost ($ per cow)</t>
  </si>
  <si>
    <t>Late wean sale proceeds, net marketing cost</t>
  </si>
  <si>
    <t>Early wean sale proceeds, net marketing cost</t>
  </si>
  <si>
    <t>Cost differential for feed costs between nursing and dry cows</t>
  </si>
  <si>
    <t>Increment ($/hd/day) used in sensitivity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</si>
</sst>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44" fontId="3" fillId="0" borderId="0" xfId="1" applyFont="1"/>
    <xf numFmtId="9" fontId="3" fillId="0" borderId="0" xfId="2" applyFont="1"/>
    <xf numFmtId="14" fontId="3" fillId="0" borderId="0" xfId="0" applyNumberFormat="1" applyFont="1"/>
    <xf numFmtId="1" fontId="2" fillId="0" borderId="0" xfId="0" applyNumberFormat="1" applyFont="1"/>
    <xf numFmtId="42" fontId="2" fillId="0" borderId="0" xfId="1" applyNumberFormat="1" applyFont="1"/>
    <xf numFmtId="42" fontId="2" fillId="0" borderId="0" xfId="0" applyNumberFormat="1" applyFont="1"/>
    <xf numFmtId="42" fontId="4" fillId="0" borderId="0" xfId="0" applyNumberFormat="1" applyFont="1"/>
    <xf numFmtId="0" fontId="2" fillId="0" borderId="0" xfId="0" applyFont="1" applyAlignment="1"/>
    <xf numFmtId="7" fontId="2" fillId="0" borderId="0" xfId="0" applyNumberFormat="1" applyFont="1" applyAlignment="1">
      <alignment horizontal="center"/>
    </xf>
    <xf numFmtId="7" fontId="3" fillId="0" borderId="0" xfId="1" applyNumberFormat="1" applyFont="1"/>
    <xf numFmtId="164" fontId="3" fillId="0" borderId="0" xfId="1" applyNumberFormat="1" applyFont="1"/>
    <xf numFmtId="7" fontId="9" fillId="0" borderId="0" xfId="0" applyNumberFormat="1" applyFont="1" applyAlignment="1">
      <alignment horizontal="center"/>
    </xf>
    <xf numFmtId="9" fontId="3" fillId="0" borderId="0" xfId="0" applyNumberFormat="1" applyFont="1"/>
    <xf numFmtId="0" fontId="2" fillId="0" borderId="1" xfId="0" applyFont="1" applyBorder="1"/>
    <xf numFmtId="0" fontId="4" fillId="0" borderId="1" xfId="0" applyFont="1" applyBorder="1" applyAlignment="1">
      <alignment horizontal="left"/>
    </xf>
    <xf numFmtId="5" fontId="2" fillId="0" borderId="0" xfId="0" applyNumberFormat="1" applyFont="1" applyAlignment="1">
      <alignment horizontal="center"/>
    </xf>
    <xf numFmtId="5" fontId="2" fillId="0" borderId="0" xfId="0" quotePrefix="1" applyNumberFormat="1" applyFont="1" applyAlignment="1">
      <alignment horizontal="center"/>
    </xf>
    <xf numFmtId="5" fontId="9" fillId="0" borderId="0" xfId="0" quotePrefix="1" applyNumberFormat="1" applyFont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</xdr:row>
      <xdr:rowOff>819150</xdr:rowOff>
    </xdr:from>
    <xdr:to>
      <xdr:col>13</xdr:col>
      <xdr:colOff>123825</xdr:colOff>
      <xdr:row>2</xdr:row>
      <xdr:rowOff>819150</xdr:rowOff>
    </xdr:to>
    <xdr:pic>
      <xdr:nvPicPr>
        <xdr:cNvPr id="1107" name="Picture 5" descr="Extensionlogo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7275" y="1457325"/>
          <a:ext cx="876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809625</xdr:rowOff>
    </xdr:from>
    <xdr:to>
      <xdr:col>0</xdr:col>
      <xdr:colOff>1676400</xdr:colOff>
      <xdr:row>2</xdr:row>
      <xdr:rowOff>809625</xdr:rowOff>
    </xdr:to>
    <xdr:pic>
      <xdr:nvPicPr>
        <xdr:cNvPr id="1108" name="Picture 6" descr="Research+logo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1447800"/>
          <a:ext cx="1628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1</xdr:row>
      <xdr:rowOff>38100</xdr:rowOff>
    </xdr:from>
    <xdr:to>
      <xdr:col>6</xdr:col>
      <xdr:colOff>76200</xdr:colOff>
      <xdr:row>2</xdr:row>
      <xdr:rowOff>704850</xdr:rowOff>
    </xdr:to>
    <xdr:pic>
      <xdr:nvPicPr>
        <xdr:cNvPr id="1109" name="Picture 8" descr="Extensionlogo5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4775" y="247650"/>
          <a:ext cx="8763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400050</xdr:rowOff>
    </xdr:from>
    <xdr:to>
      <xdr:col>0</xdr:col>
      <xdr:colOff>2343150</xdr:colOff>
      <xdr:row>2</xdr:row>
      <xdr:rowOff>533400</xdr:rowOff>
    </xdr:to>
    <xdr:pic>
      <xdr:nvPicPr>
        <xdr:cNvPr id="1110" name="Picture 4" descr="AgriLife EXTENSION logo (2-color)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609600"/>
          <a:ext cx="2305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workbookViewId="0">
      <selection activeCell="B11" sqref="B11"/>
    </sheetView>
  </sheetViews>
  <sheetFormatPr defaultRowHeight="12.75" x14ac:dyDescent="0.2"/>
  <cols>
    <col min="1" max="1" width="49.28515625" customWidth="1"/>
    <col min="2" max="2" width="13" customWidth="1"/>
    <col min="3" max="3" width="11.7109375" customWidth="1"/>
    <col min="4" max="4" width="24.42578125" customWidth="1"/>
    <col min="5" max="5" width="20" customWidth="1"/>
    <col min="6" max="6" width="18.5703125" customWidth="1"/>
    <col min="7" max="7" width="1.42578125" customWidth="1"/>
    <col min="8" max="8" width="3.140625" customWidth="1"/>
    <col min="9" max="9" width="2.140625" customWidth="1"/>
    <col min="11" max="13" width="0" hidden="1" customWidth="1"/>
  </cols>
  <sheetData>
    <row r="1" spans="1:9" ht="16.5" customHeight="1" x14ac:dyDescent="0.2"/>
    <row r="2" spans="1:9" ht="33.75" customHeight="1" x14ac:dyDescent="0.2">
      <c r="A2" s="24" t="s">
        <v>3</v>
      </c>
      <c r="B2" s="25"/>
      <c r="C2" s="25"/>
      <c r="D2" s="25"/>
      <c r="E2" s="25"/>
      <c r="F2" s="25"/>
      <c r="G2" s="25"/>
      <c r="H2" s="25"/>
      <c r="I2" s="26"/>
    </row>
    <row r="3" spans="1:9" ht="105.75" customHeight="1" x14ac:dyDescent="0.2">
      <c r="A3" s="27"/>
      <c r="B3" s="28"/>
      <c r="C3" s="28"/>
      <c r="D3" s="28"/>
      <c r="E3" s="28"/>
      <c r="F3" s="28"/>
      <c r="G3" s="28"/>
      <c r="H3" s="28"/>
      <c r="I3" s="29"/>
    </row>
    <row r="5" spans="1:9" ht="15.75" x14ac:dyDescent="0.25">
      <c r="A5" s="1" t="s">
        <v>13</v>
      </c>
      <c r="B5" s="5">
        <v>400</v>
      </c>
      <c r="C5" s="1"/>
      <c r="D5" s="20" t="s">
        <v>20</v>
      </c>
      <c r="E5" s="19"/>
      <c r="F5" s="19"/>
    </row>
    <row r="6" spans="1:9" ht="15" x14ac:dyDescent="0.2">
      <c r="A6" s="1" t="s">
        <v>14</v>
      </c>
      <c r="B6" s="5">
        <v>500</v>
      </c>
      <c r="C6" s="1"/>
    </row>
    <row r="7" spans="1:9" ht="15" x14ac:dyDescent="0.2">
      <c r="A7" s="1"/>
      <c r="B7" s="1"/>
      <c r="C7" s="1"/>
      <c r="D7" s="13" t="s">
        <v>21</v>
      </c>
      <c r="F7" s="15">
        <v>1</v>
      </c>
    </row>
    <row r="8" spans="1:9" ht="15" x14ac:dyDescent="0.2">
      <c r="A8" s="1" t="str">
        <f>"Sale price for "&amp;TEXT(B5,0)&amp;" pound calves ($/cwt)"</f>
        <v>Sale price for 400 pound calves ($/cwt)</v>
      </c>
      <c r="B8" s="16">
        <v>150</v>
      </c>
      <c r="C8" s="1"/>
      <c r="D8" s="1"/>
      <c r="E8" s="1"/>
      <c r="F8" s="1"/>
    </row>
    <row r="9" spans="1:9" ht="15" x14ac:dyDescent="0.2">
      <c r="A9" s="1" t="str">
        <f>"Projected sale price for "&amp;TEXT(B6,0)&amp;" pound calves ($/cwt)"</f>
        <v>Projected sale price for 500 pound calves ($/cwt)</v>
      </c>
      <c r="B9" s="16">
        <v>145</v>
      </c>
      <c r="C9" s="1"/>
      <c r="D9" s="1"/>
      <c r="E9" s="2" t="s">
        <v>11</v>
      </c>
      <c r="F9" s="2" t="s">
        <v>11</v>
      </c>
    </row>
    <row r="10" spans="1:9" ht="15" x14ac:dyDescent="0.2">
      <c r="A10" s="1"/>
      <c r="B10" s="1"/>
      <c r="C10" s="1"/>
      <c r="D10" s="2" t="s">
        <v>7</v>
      </c>
      <c r="E10" s="2" t="str">
        <f>"for "&amp;TEXT(B5,0)&amp;" pound"</f>
        <v>for 400 pound</v>
      </c>
      <c r="F10" s="2" t="str">
        <f>"for "&amp;TEXT(B6,0)&amp;" pound"</f>
        <v>for 500 pound</v>
      </c>
    </row>
    <row r="11" spans="1:9" ht="15" x14ac:dyDescent="0.2">
      <c r="A11" s="1" t="s">
        <v>4</v>
      </c>
      <c r="B11" s="7">
        <v>0.03</v>
      </c>
      <c r="C11" s="1"/>
      <c r="D11" s="2" t="s">
        <v>8</v>
      </c>
      <c r="E11" s="2" t="s">
        <v>9</v>
      </c>
      <c r="F11" s="2" t="s">
        <v>9</v>
      </c>
    </row>
    <row r="12" spans="1:9" ht="15" x14ac:dyDescent="0.2">
      <c r="A12" s="1"/>
      <c r="B12" s="1"/>
      <c r="C12" s="1"/>
      <c r="D12" s="4"/>
      <c r="E12" s="4" t="s">
        <v>10</v>
      </c>
      <c r="F12" s="4" t="s">
        <v>10</v>
      </c>
    </row>
    <row r="13" spans="1:9" ht="15" x14ac:dyDescent="0.2">
      <c r="A13" s="1" t="s">
        <v>19</v>
      </c>
      <c r="B13" s="10">
        <f>ROUND(B5*B8/100*(1-B11),0)</f>
        <v>582</v>
      </c>
      <c r="C13" s="1"/>
      <c r="D13" s="14">
        <f>D14+$F$7</f>
        <v>4</v>
      </c>
      <c r="E13" s="21">
        <f>ROUND(($B$14-($B$19*D13)+(B6*F24/100*F21))/$B$5*(1+$B$11)*100,2)</f>
        <v>87.29</v>
      </c>
      <c r="F13" s="22">
        <f>ROUND(($B$13+($B$19*D13)-(B6*F24/100*F21))/$B$6*(1+$B$11)*100,2)</f>
        <v>194.88</v>
      </c>
    </row>
    <row r="14" spans="1:9" ht="15" x14ac:dyDescent="0.2">
      <c r="A14" s="1" t="s">
        <v>18</v>
      </c>
      <c r="B14" s="10">
        <f>ROUND(B6*B9/100*(1-B11),0)</f>
        <v>703</v>
      </c>
      <c r="C14" s="1"/>
      <c r="D14" s="14">
        <f>D15+$F$7</f>
        <v>3</v>
      </c>
      <c r="E14" s="21">
        <f>ROUND(($B$14-($B$19*D14)+(B6*F24/100*F21))/$B$5*(1+$B$11)*100,2)</f>
        <v>103</v>
      </c>
      <c r="F14" s="22">
        <f>ROUND(($B$13+($B$19*D14)-(B6*F24/100*F21))/$B$6*(1+$B$11)*100,2)</f>
        <v>182.31</v>
      </c>
    </row>
    <row r="15" spans="1:9" ht="15" x14ac:dyDescent="0.2">
      <c r="A15" s="1"/>
      <c r="B15" s="1"/>
      <c r="C15" s="1"/>
      <c r="D15" s="14">
        <f>D16+$F$7</f>
        <v>2</v>
      </c>
      <c r="E15" s="21">
        <f>ROUND(($B$14-($B$19*D15)+(B6*F24/100*F21))/$B$5*(1+$B$11)*100,2)</f>
        <v>118.71</v>
      </c>
      <c r="F15" s="22">
        <f>ROUND(($B$13+($B$19*D15)-(B6*F24/100*F21))/$B$6*(1+$B$11)*100,2)</f>
        <v>169.74</v>
      </c>
    </row>
    <row r="16" spans="1:9" ht="15" x14ac:dyDescent="0.2">
      <c r="A16" s="1" t="s">
        <v>0</v>
      </c>
      <c r="B16" s="8">
        <v>40756</v>
      </c>
      <c r="C16" s="1"/>
      <c r="D16" s="17">
        <f>B21-B22</f>
        <v>1</v>
      </c>
      <c r="E16" s="23">
        <f>ROUND(($B$14-($B$19*D16)+(B6*F24/100*F21))/$B$5*(1+$B$11)*100,2)</f>
        <v>134.41999999999999</v>
      </c>
      <c r="F16" s="23">
        <f>ROUND(($B$13+($B$19*D16)-(B6*F24/100*F21))/$B$6*(1+$B$11)*100,2)</f>
        <v>157.18</v>
      </c>
    </row>
    <row r="17" spans="1:6" ht="15" x14ac:dyDescent="0.2">
      <c r="A17" s="1" t="s">
        <v>1</v>
      </c>
      <c r="B17" s="8">
        <v>40817</v>
      </c>
      <c r="C17" s="1"/>
      <c r="D17" s="14">
        <f>D16-$F$7</f>
        <v>0</v>
      </c>
      <c r="E17" s="21">
        <f>ROUND(($B$14-($B$19*D17)+(B6*F24/100*F21))/$B$5*(1+$B$11)*100,2)</f>
        <v>150.12</v>
      </c>
      <c r="F17" s="22">
        <f>ROUND(($B$13+($B$19*D17)-(B6*F24/100*F21))/$B$6*(1+$B$11)*100,2)</f>
        <v>144.61000000000001</v>
      </c>
    </row>
    <row r="18" spans="1:6" ht="15" x14ac:dyDescent="0.2">
      <c r="A18" s="1"/>
      <c r="B18" s="1"/>
      <c r="C18" s="1"/>
      <c r="D18" s="14">
        <f>D17-$F$7</f>
        <v>-1</v>
      </c>
      <c r="E18" s="21">
        <f>ROUND(($B$14-($B$19*D18)+(B6*F24/100*F21))/$B$5*(1+$B$11)*100,2)</f>
        <v>165.83</v>
      </c>
      <c r="F18" s="22">
        <f>ROUND(($B$13+($B$19*D18)-(B6*F24/100*F21))/$B$6*(1+$B$11)*100,2)</f>
        <v>132.05000000000001</v>
      </c>
    </row>
    <row r="19" spans="1:6" ht="15" x14ac:dyDescent="0.2">
      <c r="A19" s="1" t="s">
        <v>2</v>
      </c>
      <c r="B19" s="9">
        <f>B17-B16</f>
        <v>61</v>
      </c>
      <c r="C19" s="1"/>
      <c r="D19" s="14">
        <f>D18-$F$7</f>
        <v>-2</v>
      </c>
      <c r="E19" s="21">
        <f>ROUND(($B$14-($B$19*D19)+(B6*F24/100*F21))/$B$5*(1+$B$11)*100,2)</f>
        <v>181.54</v>
      </c>
      <c r="F19" s="22">
        <f>ROUND(($B$13+($B$19*D19)-(B6*F24/100*F21))/$B$6*(1+$B$11)*100,2)</f>
        <v>119.48</v>
      </c>
    </row>
    <row r="20" spans="1:6" ht="15" x14ac:dyDescent="0.2">
      <c r="A20" s="1"/>
      <c r="B20" s="1"/>
      <c r="C20" s="1"/>
      <c r="D20" s="1"/>
      <c r="E20" s="1"/>
      <c r="F20" s="1"/>
    </row>
    <row r="21" spans="1:6" ht="15" x14ac:dyDescent="0.2">
      <c r="A21" s="1" t="s">
        <v>15</v>
      </c>
      <c r="B21" s="6">
        <v>3</v>
      </c>
      <c r="C21" s="1"/>
      <c r="D21" s="1" t="s">
        <v>6</v>
      </c>
      <c r="E21" s="1"/>
      <c r="F21" s="18">
        <v>-0.2</v>
      </c>
    </row>
    <row r="22" spans="1:6" ht="15" x14ac:dyDescent="0.2">
      <c r="A22" s="1" t="s">
        <v>16</v>
      </c>
      <c r="B22" s="6">
        <v>2</v>
      </c>
      <c r="C22" s="1"/>
    </row>
    <row r="23" spans="1:6" ht="15" x14ac:dyDescent="0.2">
      <c r="A23" s="1"/>
      <c r="B23" s="1"/>
      <c r="C23" s="1"/>
      <c r="D23" s="1" t="str">
        <f>"Projected sale price for "&amp;TEXT(B6,0)&amp;" pound calves"</f>
        <v>Projected sale price for 500 pound calves</v>
      </c>
      <c r="E23" s="1"/>
      <c r="F23" s="1"/>
    </row>
    <row r="24" spans="1:6" ht="15" x14ac:dyDescent="0.2">
      <c r="A24" s="1" t="s">
        <v>17</v>
      </c>
      <c r="B24" s="11">
        <f>ROUND((B21-B22)*B19,2)</f>
        <v>61</v>
      </c>
      <c r="C24" s="1"/>
      <c r="D24" s="1" t="s">
        <v>12</v>
      </c>
      <c r="E24" s="1"/>
      <c r="F24" s="16">
        <v>120</v>
      </c>
    </row>
    <row r="25" spans="1:6" ht="15" x14ac:dyDescent="0.2">
      <c r="A25" s="1"/>
      <c r="B25" s="1"/>
      <c r="C25" s="1"/>
      <c r="D25" s="1"/>
      <c r="E25" s="1"/>
      <c r="F25" s="1"/>
    </row>
    <row r="26" spans="1:6" ht="15.75" x14ac:dyDescent="0.25">
      <c r="A26" s="3" t="s">
        <v>5</v>
      </c>
      <c r="B26" s="12">
        <f>B13-B14+B24-ROUND(B6*F24/100*F21,2)</f>
        <v>60</v>
      </c>
      <c r="C26" s="1"/>
      <c r="D26" s="1"/>
      <c r="E26" s="1"/>
      <c r="F26" s="1"/>
    </row>
  </sheetData>
  <mergeCells count="1">
    <mergeCell ref="A2:I3"/>
  </mergeCells>
  <phoneticPr fontId="0" type="noConversion"/>
  <pageMargins left="0.75" right="0.75" top="1" bottom="1" header="0.5" footer="0.5"/>
  <pageSetup scale="68" orientation="portrait" horizontalDpi="4294967292" verticalDpi="300" r:id="rId1"/>
  <headerFooter alignWithMargins="0">
    <oddFooter>&amp;LFilename:  &amp;F&amp;C&amp;D, &amp;T&amp;RPage 1 of 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EarlyWeaningAnalysis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McGrann</dc:creator>
  <cp:lastModifiedBy>Kevin R Schweer</cp:lastModifiedBy>
  <cp:lastPrinted>2009-10-08T16:33:20Z</cp:lastPrinted>
  <dcterms:created xsi:type="dcterms:W3CDTF">2000-06-24T22:22:02Z</dcterms:created>
  <dcterms:modified xsi:type="dcterms:W3CDTF">2011-10-24T19:31:43Z</dcterms:modified>
</cp:coreProperties>
</file>