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FlexRent" sheetId="1" r:id="rId1"/>
    <sheet name="Farm bases" sheetId="2" r:id="rId2"/>
    <sheet name="Figures" sheetId="3" r:id="rId3"/>
    <sheet name="crop prices" sheetId="4" r:id="rId4"/>
    <sheet name="loan prices" sheetId="5" r:id="rId5"/>
    <sheet name="Sheet1" sheetId="6" r:id="rId6"/>
  </sheets>
  <definedNames>
    <definedName name="cashprices">'crop prices'!$AO$11:$AS$300</definedName>
    <definedName name="loanrates">'loan prices'!$B$7:$F$111</definedName>
    <definedName name="months">'crop prices'!$AU$11:$AV$22</definedName>
    <definedName name="_xlnm.Print_Area">'FlexRent'!$B$2:$P$41</definedName>
  </definedNames>
  <calcPr fullCalcOnLoad="1" iterate="1" iterateCount="5" iterateDelta="0.001"/>
</workbook>
</file>

<file path=xl/comments2.xml><?xml version="1.0" encoding="utf-8"?>
<comments xmlns="http://schemas.openxmlformats.org/spreadsheetml/2006/main">
  <authors>
    <author>Kevin Dhuyvetter</author>
  </authors>
  <commentList>
    <comment ref="C6" authorId="0">
      <text>
        <r>
          <rPr>
            <sz val="10"/>
            <rFont val="Tahoma"/>
            <family val="2"/>
          </rPr>
          <t>Enter the month for base price as thtee letter abbreviation (i.e., Jan, Feb, Mar, Apr, May, Jun, Jul, Aug, Sep, Oct, Nov, Dec).</t>
        </r>
      </text>
    </comment>
    <comment ref="D6" authorId="0">
      <text>
        <r>
          <rPr>
            <sz val="10"/>
            <rFont val="Tahoma"/>
            <family val="2"/>
          </rPr>
          <t>Enter the month for base price as thtee letter abbreviation (i.e., Jan, Feb, Mar, Apr, May, Jun, Jul, Aug, Sep, Oct, Nov, Dec).</t>
        </r>
      </text>
    </comment>
    <comment ref="E6" authorId="0">
      <text>
        <r>
          <rPr>
            <sz val="10"/>
            <rFont val="Tahoma"/>
            <family val="2"/>
          </rPr>
          <t>Enter the month for base price as thtee letter abbreviation (i.e., Jan, Feb, Mar, Apr, May, Jun, Jul, Aug, Sep, Oct, Nov, Dec).</t>
        </r>
      </text>
    </comment>
    <comment ref="F6" authorId="0">
      <text>
        <r>
          <rPr>
            <sz val="10"/>
            <rFont val="Tahoma"/>
            <family val="2"/>
          </rPr>
          <t>Enter the month for base price as thtee letter abbreviation (i.e., Jan, Feb, Mar, Apr, May, Jun, Jul, Aug, Sep, Oct, Nov, Dec).</t>
        </r>
      </text>
    </comment>
    <comment ref="D5" authorId="0">
      <text>
        <r>
          <rPr>
            <sz val="10"/>
            <rFont val="Tahoma"/>
            <family val="2"/>
          </rPr>
          <t>Enter the region of the state as one of the following:  NW, WC, SW, NC, C, SC, NE, EC, or SE.</t>
        </r>
      </text>
    </comment>
    <comment ref="H5" authorId="0">
      <text>
        <r>
          <rPr>
            <sz val="10"/>
            <rFont val="Tahoma"/>
            <family val="2"/>
          </rPr>
          <t>Enter the name of the county to determine relevant county loan rate.</t>
        </r>
      </text>
    </comment>
  </commentList>
</comments>
</file>

<file path=xl/sharedStrings.xml><?xml version="1.0" encoding="utf-8"?>
<sst xmlns="http://schemas.openxmlformats.org/spreadsheetml/2006/main" count="429" uniqueCount="237">
  <si>
    <t>BfixCR</t>
  </si>
  <si>
    <t>RP</t>
  </si>
  <si>
    <t>BflexCR</t>
  </si>
  <si>
    <t>LAF</t>
  </si>
  <si>
    <t>Historical rent adjustments ($/acre)</t>
  </si>
  <si>
    <t>added to BflexCR ...</t>
  </si>
  <si>
    <t>year</t>
  </si>
  <si>
    <t>Avg&gt;&gt;</t>
  </si>
  <si>
    <t>Min&gt;&gt;</t>
  </si>
  <si>
    <t>Max&gt;&gt;</t>
  </si>
  <si>
    <t xml:space="preserve"> Test area (input prices and yields for a hypothetical year)</t>
  </si>
  <si>
    <t xml:space="preserve"> Input</t>
  </si>
  <si>
    <t>Base fixed cash rent ($/ac/yr)</t>
  </si>
  <si>
    <t>Risk premium, %</t>
  </si>
  <si>
    <t>Expected base flexible cash rent</t>
  </si>
  <si>
    <t>Lease adjustment factor</t>
  </si>
  <si>
    <t>by only</t>
  </si>
  <si>
    <t>price</t>
  </si>
  <si>
    <t>CRA</t>
  </si>
  <si>
    <t>Wprice</t>
  </si>
  <si>
    <t>$/bu</t>
  </si>
  <si>
    <t>yield</t>
  </si>
  <si>
    <t>Cprice</t>
  </si>
  <si>
    <t>by</t>
  </si>
  <si>
    <t>revenue</t>
  </si>
  <si>
    <t>Mprice</t>
  </si>
  <si>
    <t>Sprice</t>
  </si>
  <si>
    <t>Historical flexible rents ($/acre)</t>
  </si>
  <si>
    <t>given assumptions . . .</t>
  </si>
  <si>
    <t>Wyield</t>
  </si>
  <si>
    <t>bu/acre</t>
  </si>
  <si>
    <t xml:space="preserve"> &lt; input</t>
  </si>
  <si>
    <t xml:space="preserve"> &lt; calculated</t>
  </si>
  <si>
    <t>BlexCR</t>
  </si>
  <si>
    <t>Cyield</t>
  </si>
  <si>
    <t>Myield</t>
  </si>
  <si>
    <t>Expected crop mix over life of lease ...</t>
  </si>
  <si>
    <t>Percent</t>
  </si>
  <si>
    <t>Syield</t>
  </si>
  <si>
    <t xml:space="preserve">percent of acres (must sum to 100%)... </t>
  </si>
  <si>
    <t>wheat</t>
  </si>
  <si>
    <t>W%</t>
  </si>
  <si>
    <t>calculated rent adjustments . . .</t>
  </si>
  <si>
    <t>corn</t>
  </si>
  <si>
    <t>C%</t>
  </si>
  <si>
    <t>milo</t>
  </si>
  <si>
    <t>M%</t>
  </si>
  <si>
    <t>Gross</t>
  </si>
  <si>
    <t>all-crops</t>
  </si>
  <si>
    <t>$/acre</t>
  </si>
  <si>
    <t>soybeans</t>
  </si>
  <si>
    <t>S%</t>
  </si>
  <si>
    <t>Crop revenue net of flex rent</t>
  </si>
  <si>
    <t>flex rent</t>
  </si>
  <si>
    <t>from price page . . .</t>
  </si>
  <si>
    <t>BWyield</t>
  </si>
  <si>
    <t>BCyield</t>
  </si>
  <si>
    <t>BMyield</t>
  </si>
  <si>
    <t>BSyield</t>
  </si>
  <si>
    <t>Revenue per crop acre by crop</t>
  </si>
  <si>
    <t>BWrev</t>
  </si>
  <si>
    <t>BCrev</t>
  </si>
  <si>
    <t>Calculated effective crop price</t>
  </si>
  <si>
    <t>BWprice</t>
  </si>
  <si>
    <t>BMrev</t>
  </si>
  <si>
    <t>BCprice</t>
  </si>
  <si>
    <t>BSrev</t>
  </si>
  <si>
    <t>BMprice</t>
  </si>
  <si>
    <t>BSprice</t>
  </si>
  <si>
    <t>NW-10</t>
  </si>
  <si>
    <t>WC-20</t>
  </si>
  <si>
    <t>SW-30</t>
  </si>
  <si>
    <t>NC-40</t>
  </si>
  <si>
    <t>C-50</t>
  </si>
  <si>
    <t>SC-60</t>
  </si>
  <si>
    <t>NE-70</t>
  </si>
  <si>
    <t>EC-80</t>
  </si>
  <si>
    <t>SE-90</t>
  </si>
  <si>
    <t>County loan prices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</si>
  <si>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</si>
  <si>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</si>
  <si>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</si>
  <si>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</si>
  <si>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</si>
  <si>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</si>
  <si>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</si>
  <si>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</si>
  <si>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</si>
  <si>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</si>
  <si>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</si>
  <si>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</si>
  <si>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</si>
  <si>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</si>
  <si>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</si>
  <si>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</si>
  <si>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</si>
  <si>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</si>
  <si>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</si>
  <si>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</si>
  <si>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</si>
  <si>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</si>
  <si>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</si>
  <si>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</si>
  <si>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</si>
  <si>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</si>
  <si>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</si>
  <si>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</si>
  <si>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</si>
  <si>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</si>
  <si>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</si>
  <si>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</si>
  <si>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</si>
  <si>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</si>
  <si>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</si>
  <si>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</si>
  <si>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</si>
  <si>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</si>
  <si>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</si>
  <si>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</si>
  <si>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</si>
  <si>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</si>
  <si>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</si>
  <si>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</si>
  <si>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</si>
  <si>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</si>
  <si>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</si>
  <si>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</si>
  <si>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</si>
  <si>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</si>
  <si>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</si>
  <si>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</si>
  <si>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</si>
  <si>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</si>
  <si>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</si>
  <si>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</si>
  <si>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McPherson</t>
  </si>
  <si>
    <t>Marion</t>
  </si>
  <si>
    <t>Marshall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</si>
  <si>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</si>
  <si>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</si>
  <si>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</si>
  <si>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</si>
  <si>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</si>
  <si>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</si>
  <si>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</si>
  <si>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</si>
  <si>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</si>
  <si>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</si>
  <si>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</si>
  <si>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</si>
  <si>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</si>
  <si>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</si>
  <si>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</si>
  <si>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</si>
  <si>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</si>
  <si>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</si>
  <si>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</si>
  <si>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</si>
  <si>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</si>
  <si>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</si>
  <si>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</si>
  <si>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</si>
  <si>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</si>
  <si>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</si>
  <si>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</si>
  <si>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</si>
  <si>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</si>
  <si>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</si>
  <si>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</si>
  <si>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Sherman</t>
  </si>
  <si>
    <t>Smith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</si>
  <si>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</si>
  <si>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</si>
  <si>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</si>
  <si>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</si>
  <si>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</si>
  <si>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</si>
  <si>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</si>
  <si>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</si>
  <si>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</si>
  <si>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</si>
  <si>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</si>
  <si>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</si>
  <si>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</si>
  <si>
    <t>$/cwt</t>
  </si>
  <si>
    <t>Avg</t>
  </si>
  <si>
    <t>Landowner</t>
  </si>
  <si>
    <t>Tenant</t>
  </si>
  <si>
    <t>Flex on price only</t>
  </si>
  <si>
    <t>Flex on yield only</t>
  </si>
  <si>
    <t>Risk premium (RP)</t>
  </si>
  <si>
    <t>Base flex cash rent (BflexCR)</t>
  </si>
  <si>
    <t>Lease adjustment factor (LAF)</t>
  </si>
  <si>
    <t>Flex on revenue</t>
  </si>
  <si>
    <t>Price</t>
  </si>
  <si>
    <t>Yield</t>
  </si>
  <si>
    <t>Revenue</t>
  </si>
  <si>
    <t>Tenant revenue</t>
  </si>
  <si>
    <t>County</t>
  </si>
  <si>
    <t>Region</t>
  </si>
  <si>
    <t>SC</t>
  </si>
  <si>
    <t>Wheat</t>
  </si>
  <si>
    <t>Corn</t>
  </si>
  <si>
    <t>Milo</t>
  </si>
  <si>
    <t>Soybeans</t>
  </si>
  <si>
    <t>Month</t>
  </si>
  <si>
    <t>Year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</si>
  <si>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</si>
  <si>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</si>
  <si>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</si>
  <si>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</si>
  <si>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</si>
  <si>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</si>
  <si>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</si>
  <si>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</si>
  <si>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</si>
  <si>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</si>
  <si>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</si>
  <si>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</si>
  <si>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Month2</t>
  </si>
  <si>
    <t>Year-mo</t>
  </si>
  <si>
    <t>Kevin Dhuyvetter, K-State Ag. Economics (kcd@ksu.edu)</t>
  </si>
  <si>
    <r>
      <t>Base prices, yields, and revenue for farm (</t>
    </r>
    <r>
      <rPr>
        <b/>
        <sz val="12"/>
        <color indexed="12"/>
        <rFont val="Arial"/>
        <family val="2"/>
      </rPr>
      <t>blue</t>
    </r>
    <r>
      <rPr>
        <b/>
        <sz val="12"/>
        <rFont val="Arial"/>
        <family val="2"/>
      </rPr>
      <t xml:space="preserve"> cells are inputs)</t>
    </r>
  </si>
  <si>
    <t>Historical yields for farm from APH records . . .</t>
  </si>
  <si>
    <t>Terry Kastens, K-State Ag. Economics (tkastens@kastensinc.com)</t>
  </si>
  <si>
    <t>http://www.fsa.usda.gov/FSA/webapp?area=home&amp;subject=prsu&amp;topic=lor</t>
  </si>
  <si>
    <t xml:space="preserve">Source: </t>
  </si>
  <si>
    <t>Source:</t>
  </si>
  <si>
    <t>Kansas Agricultural Statistics</t>
  </si>
  <si>
    <t xml:space="preserve">Monthly prices by crop reporting district in Kansas </t>
  </si>
  <si>
    <t>2009 Loan rates (for all years)…</t>
  </si>
  <si>
    <r>
      <t>FlexRent spreadsheet for calculating flexible rents based on price, yield, or revenue (</t>
    </r>
    <r>
      <rPr>
        <b/>
        <sz val="12"/>
        <color indexed="12"/>
        <rFont val="Arial"/>
        <family val="2"/>
      </rPr>
      <t>blue</t>
    </r>
    <r>
      <rPr>
        <b/>
        <sz val="12"/>
        <rFont val="Arial"/>
        <family val="2"/>
      </rPr>
      <t xml:space="preserve"> cells are inputs)</t>
    </r>
  </si>
  <si>
    <t>Additional revenue section (e.g., ACRE, SURE)</t>
  </si>
  <si>
    <t>Beginning in August 2010, KAS discontinued reporting prices at the district levels, prices from this point forward are estimated based on state values.</t>
  </si>
  <si>
    <t>Version: 1.18.12</t>
  </si>
  <si>
    <t>year*</t>
  </si>
  <si>
    <t>* If years are used in the future they are moving 5-year averages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</si>
</sst>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"/>
    <numFmt numFmtId="165" formatCode="&quot;$&quot;#,##0.00"/>
    <numFmt numFmtId="166" formatCode="&quot;$&quot;#,##0"/>
    <numFmt numFmtId="167" formatCode="0.000"/>
    <numFmt numFmtId="168" formatCode="\$#,##0"/>
    <numFmt numFmtId="169" formatCode="0.0"/>
  </numFmts>
  <fonts count="6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1"/>
      <name val="Arial"/>
      <family val="2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9.5"/>
      <color indexed="8"/>
      <name val="Arial"/>
      <family val="2"/>
    </font>
    <font>
      <sz val="9.2"/>
      <color indexed="8"/>
      <name val="Arial"/>
      <family val="2"/>
    </font>
    <font>
      <sz val="9.75"/>
      <color indexed="8"/>
      <name val="Arial"/>
      <family val="2"/>
    </font>
    <font>
      <b/>
      <sz val="11"/>
      <color indexed="30"/>
      <name val="Arial"/>
      <family val="2"/>
    </font>
    <font>
      <b/>
      <i/>
      <sz val="11"/>
      <name val="Arial"/>
      <family val="2"/>
    </font>
    <font>
      <b/>
      <sz val="11"/>
      <color indexed="12"/>
      <name val="Arial"/>
      <family val="2"/>
    </font>
    <font>
      <b/>
      <u val="single"/>
      <sz val="11"/>
      <name val="Arial"/>
      <family val="2"/>
    </font>
    <font>
      <b/>
      <i/>
      <u val="single"/>
      <sz val="11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1"/>
      <color indexed="17"/>
      <name val="Arial"/>
      <family val="2"/>
    </font>
    <font>
      <b/>
      <sz val="9.75"/>
      <color indexed="8"/>
      <name val="Arial"/>
      <family val="2"/>
    </font>
    <font>
      <b/>
      <sz val="11.75"/>
      <color indexed="8"/>
      <name val="Arial"/>
      <family val="2"/>
    </font>
    <font>
      <b/>
      <sz val="11.25"/>
      <color indexed="8"/>
      <name val="Arial"/>
      <family val="2"/>
    </font>
    <font>
      <b/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Arial"/>
      <family val="2"/>
    </font>
    <font>
      <b/>
      <sz val="12"/>
      <color rgb="FFFF0000"/>
      <name val="Arial"/>
      <family val="2"/>
    </font>
    <font>
      <sz val="11"/>
      <color rgb="FF00800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43" fontId="1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7" fillId="29" borderId="1" applyNumberFormat="0" applyAlignment="0" applyProtection="0"/>
    <xf numFmtId="0" fontId="58" fillId="0" borderId="6" applyNumberFormat="0" applyFill="0" applyAlignment="0" applyProtection="0"/>
    <xf numFmtId="0" fontId="59" fillId="30" borderId="0" applyNumberFormat="0" applyBorder="0" applyAlignment="0" applyProtection="0"/>
    <xf numFmtId="0" fontId="0" fillId="31" borderId="7" applyNumberFormat="0" applyFont="0" applyAlignment="0" applyProtection="0"/>
    <xf numFmtId="0" fontId="60" fillId="26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3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0" fillId="0" borderId="0" xfId="0" applyNumberFormat="1" applyFont="1" applyAlignment="1">
      <alignment/>
    </xf>
    <xf numFmtId="0" fontId="4" fillId="0" borderId="0" xfId="0" applyNumberFormat="1" applyFont="1" applyAlignment="1" applyProtection="1">
      <alignment horizontal="center"/>
      <protection/>
    </xf>
    <xf numFmtId="0" fontId="4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NumberFormat="1" applyFont="1" applyBorder="1" applyAlignment="1" applyProtection="1">
      <alignment horizontal="left"/>
      <protection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right"/>
    </xf>
    <xf numFmtId="0" fontId="5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>
      <alignment/>
    </xf>
    <xf numFmtId="164" fontId="18" fillId="32" borderId="11" xfId="0" applyNumberFormat="1" applyFont="1" applyFill="1" applyBorder="1" applyAlignment="1" applyProtection="1">
      <alignment/>
      <protection locked="0"/>
    </xf>
    <xf numFmtId="9" fontId="18" fillId="32" borderId="0" xfId="0" applyNumberFormat="1" applyFont="1" applyFill="1" applyAlignment="1" applyProtection="1">
      <alignment/>
      <protection locked="0"/>
    </xf>
    <xf numFmtId="0" fontId="12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/>
    </xf>
    <xf numFmtId="9" fontId="18" fillId="32" borderId="0" xfId="0" applyNumberFormat="1" applyFont="1" applyFill="1" applyAlignment="1" applyProtection="1">
      <alignment horizontal="center"/>
      <protection locked="0"/>
    </xf>
    <xf numFmtId="0" fontId="12" fillId="0" borderId="10" xfId="0" applyNumberFormat="1" applyFont="1" applyBorder="1" applyAlignment="1">
      <alignment/>
    </xf>
    <xf numFmtId="0" fontId="12" fillId="0" borderId="10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fill"/>
    </xf>
    <xf numFmtId="164" fontId="12" fillId="0" borderId="12" xfId="0" applyNumberFormat="1" applyFont="1" applyBorder="1" applyAlignment="1">
      <alignment horizontal="center"/>
    </xf>
    <xf numFmtId="0" fontId="12" fillId="0" borderId="12" xfId="0" applyNumberFormat="1" applyFont="1" applyBorder="1" applyAlignment="1">
      <alignment horizontal="center"/>
    </xf>
    <xf numFmtId="0" fontId="19" fillId="0" borderId="12" xfId="0" applyNumberFormat="1" applyFont="1" applyBorder="1" applyAlignment="1">
      <alignment horizontal="center"/>
    </xf>
    <xf numFmtId="164" fontId="18" fillId="32" borderId="0" xfId="0" applyNumberFormat="1" applyFont="1" applyFill="1" applyAlignment="1" applyProtection="1">
      <alignment horizontal="center"/>
      <protection locked="0"/>
    </xf>
    <xf numFmtId="0" fontId="18" fillId="32" borderId="0" xfId="0" applyNumberFormat="1" applyFont="1" applyFill="1" applyAlignment="1" applyProtection="1">
      <alignment horizontal="center"/>
      <protection locked="0"/>
    </xf>
    <xf numFmtId="0" fontId="5" fillId="0" borderId="13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0" fontId="5" fillId="33" borderId="14" xfId="0" applyNumberFormat="1" applyFont="1" applyFill="1" applyBorder="1" applyAlignment="1">
      <alignment/>
    </xf>
    <xf numFmtId="0" fontId="12" fillId="33" borderId="14" xfId="0" applyNumberFormat="1" applyFont="1" applyFill="1" applyBorder="1" applyAlignment="1">
      <alignment/>
    </xf>
    <xf numFmtId="0" fontId="12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 horizontal="right"/>
    </xf>
    <xf numFmtId="0" fontId="12" fillId="33" borderId="0" xfId="0" applyNumberFormat="1" applyFont="1" applyFill="1" applyBorder="1" applyAlignment="1">
      <alignment/>
    </xf>
    <xf numFmtId="0" fontId="5" fillId="33" borderId="0" xfId="0" applyNumberFormat="1" applyFont="1" applyFill="1" applyBorder="1" applyAlignment="1">
      <alignment/>
    </xf>
    <xf numFmtId="0" fontId="5" fillId="33" borderId="0" xfId="0" applyNumberFormat="1" applyFont="1" applyFill="1" applyAlignment="1">
      <alignment/>
    </xf>
    <xf numFmtId="0" fontId="17" fillId="33" borderId="11" xfId="0" applyNumberFormat="1" applyFont="1" applyFill="1" applyBorder="1" applyAlignment="1">
      <alignment/>
    </xf>
    <xf numFmtId="0" fontId="12" fillId="33" borderId="11" xfId="0" applyNumberFormat="1" applyFont="1" applyFill="1" applyBorder="1" applyAlignment="1">
      <alignment/>
    </xf>
    <xf numFmtId="0" fontId="5" fillId="33" borderId="11" xfId="0" applyNumberFormat="1" applyFont="1" applyFill="1" applyBorder="1" applyAlignment="1">
      <alignment/>
    </xf>
    <xf numFmtId="0" fontId="17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Continuous"/>
    </xf>
    <xf numFmtId="0" fontId="12" fillId="33" borderId="0" xfId="0" applyNumberFormat="1" applyFont="1" applyFill="1" applyAlignment="1">
      <alignment horizontal="center"/>
    </xf>
    <xf numFmtId="164" fontId="12" fillId="33" borderId="0" xfId="0" applyNumberFormat="1" applyFont="1" applyFill="1" applyAlignment="1">
      <alignment/>
    </xf>
    <xf numFmtId="0" fontId="17" fillId="33" borderId="0" xfId="0" applyNumberFormat="1" applyFont="1" applyFill="1" applyAlignment="1">
      <alignment horizontal="center"/>
    </xf>
    <xf numFmtId="9" fontId="12" fillId="33" borderId="0" xfId="0" applyNumberFormat="1" applyFont="1" applyFill="1" applyAlignment="1">
      <alignment horizontal="center"/>
    </xf>
    <xf numFmtId="0" fontId="12" fillId="33" borderId="1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/>
    </xf>
    <xf numFmtId="0" fontId="10" fillId="33" borderId="10" xfId="0" applyNumberFormat="1" applyFont="1" applyFill="1" applyBorder="1" applyAlignment="1">
      <alignment horizontal="centerContinuous"/>
    </xf>
    <xf numFmtId="0" fontId="5" fillId="33" borderId="10" xfId="0" applyNumberFormat="1" applyFont="1" applyFill="1" applyBorder="1" applyAlignment="1">
      <alignment horizontal="centerContinuous"/>
    </xf>
    <xf numFmtId="0" fontId="5" fillId="33" borderId="0" xfId="0" applyNumberFormat="1" applyFont="1" applyFill="1" applyAlignment="1">
      <alignment horizontal="centerContinuous"/>
    </xf>
    <xf numFmtId="0" fontId="12" fillId="33" borderId="10" xfId="0" applyNumberFormat="1" applyFont="1" applyFill="1" applyBorder="1" applyAlignment="1">
      <alignment horizontal="center"/>
    </xf>
    <xf numFmtId="164" fontId="12" fillId="33" borderId="10" xfId="0" applyNumberFormat="1" applyFont="1" applyFill="1" applyBorder="1" applyAlignment="1">
      <alignment/>
    </xf>
    <xf numFmtId="0" fontId="12" fillId="33" borderId="0" xfId="0" applyNumberFormat="1" applyFont="1" applyFill="1" applyBorder="1" applyAlignment="1">
      <alignment horizontal="center"/>
    </xf>
    <xf numFmtId="164" fontId="12" fillId="33" borderId="15" xfId="0" applyNumberFormat="1" applyFont="1" applyFill="1" applyBorder="1" applyAlignment="1">
      <alignment horizontal="fill"/>
    </xf>
    <xf numFmtId="164" fontId="12" fillId="33" borderId="13" xfId="0" applyNumberFormat="1" applyFont="1" applyFill="1" applyBorder="1" applyAlignment="1">
      <alignment horizontal="fill"/>
    </xf>
    <xf numFmtId="164" fontId="17" fillId="33" borderId="12" xfId="0" applyNumberFormat="1" applyFont="1" applyFill="1" applyBorder="1" applyAlignment="1">
      <alignment horizontal="left"/>
    </xf>
    <xf numFmtId="164" fontId="12" fillId="33" borderId="0" xfId="0" applyNumberFormat="1" applyFont="1" applyFill="1" applyAlignment="1">
      <alignment horizontal="left"/>
    </xf>
    <xf numFmtId="164" fontId="12" fillId="33" borderId="0" xfId="0" applyNumberFormat="1" applyFont="1" applyFill="1" applyAlignment="1">
      <alignment horizontal="fill"/>
    </xf>
    <xf numFmtId="164" fontId="12" fillId="33" borderId="0" xfId="0" applyNumberFormat="1" applyFont="1" applyFill="1" applyAlignment="1">
      <alignment horizontal="center"/>
    </xf>
    <xf numFmtId="0" fontId="12" fillId="33" borderId="12" xfId="0" applyNumberFormat="1" applyFont="1" applyFill="1" applyBorder="1" applyAlignment="1">
      <alignment/>
    </xf>
    <xf numFmtId="164" fontId="17" fillId="33" borderId="0" xfId="0" applyNumberFormat="1" applyFont="1" applyFill="1" applyAlignment="1">
      <alignment horizontal="center"/>
    </xf>
    <xf numFmtId="164" fontId="19" fillId="33" borderId="0" xfId="0" applyNumberFormat="1" applyFont="1" applyFill="1" applyAlignment="1">
      <alignment horizontal="center"/>
    </xf>
    <xf numFmtId="0" fontId="20" fillId="33" borderId="0" xfId="0" applyNumberFormat="1" applyFont="1" applyFill="1" applyAlignment="1">
      <alignment horizontal="center"/>
    </xf>
    <xf numFmtId="0" fontId="19" fillId="33" borderId="0" xfId="0" applyNumberFormat="1" applyFont="1" applyFill="1" applyAlignment="1">
      <alignment horizontal="center"/>
    </xf>
    <xf numFmtId="0" fontId="12" fillId="33" borderId="12" xfId="0" applyNumberFormat="1" applyFont="1" applyFill="1" applyBorder="1" applyAlignment="1">
      <alignment horizontal="left"/>
    </xf>
    <xf numFmtId="164" fontId="12" fillId="33" borderId="12" xfId="0" applyNumberFormat="1" applyFont="1" applyFill="1" applyBorder="1" applyAlignment="1">
      <alignment horizontal="fill"/>
    </xf>
    <xf numFmtId="0" fontId="12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 locked="0"/>
    </xf>
    <xf numFmtId="164" fontId="12" fillId="0" borderId="0" xfId="0" applyNumberFormat="1" applyFont="1" applyAlignment="1" applyProtection="1">
      <alignment/>
      <protection locked="0"/>
    </xf>
    <xf numFmtId="0" fontId="12" fillId="0" borderId="0" xfId="0" applyNumberFormat="1" applyFont="1" applyAlignment="1" applyProtection="1">
      <alignment horizontal="center"/>
      <protection locked="0"/>
    </xf>
    <xf numFmtId="0" fontId="18" fillId="32" borderId="0" xfId="0" applyNumberFormat="1" applyFont="1" applyFill="1" applyAlignment="1" applyProtection="1">
      <alignment/>
      <protection locked="0"/>
    </xf>
    <xf numFmtId="0" fontId="18" fillId="32" borderId="16" xfId="0" applyNumberFormat="1" applyFont="1" applyFill="1" applyBorder="1" applyAlignment="1" applyProtection="1">
      <alignment/>
      <protection locked="0"/>
    </xf>
    <xf numFmtId="0" fontId="5" fillId="33" borderId="14" xfId="0" applyNumberFormat="1" applyFont="1" applyFill="1" applyBorder="1" applyAlignment="1">
      <alignment/>
    </xf>
    <xf numFmtId="0" fontId="12" fillId="33" borderId="0" xfId="0" applyNumberFormat="1" applyFont="1" applyFill="1" applyAlignment="1">
      <alignment horizontal="left"/>
    </xf>
    <xf numFmtId="0" fontId="12" fillId="33" borderId="0" xfId="0" applyNumberFormat="1" applyFont="1" applyFill="1" applyAlignment="1" applyProtection="1">
      <alignment horizontal="center"/>
      <protection locked="0"/>
    </xf>
    <xf numFmtId="0" fontId="12" fillId="33" borderId="0" xfId="0" applyNumberFormat="1" applyFont="1" applyFill="1" applyAlignment="1" applyProtection="1">
      <alignment horizontal="centerContinuous"/>
      <protection locked="0"/>
    </xf>
    <xf numFmtId="0" fontId="12" fillId="33" borderId="0" xfId="0" applyNumberFormat="1" applyFont="1" applyFill="1" applyAlignment="1" applyProtection="1">
      <alignment horizontal="center"/>
      <protection/>
    </xf>
    <xf numFmtId="0" fontId="12" fillId="33" borderId="16" xfId="0" applyNumberFormat="1" applyFont="1" applyFill="1" applyBorder="1" applyAlignment="1">
      <alignment horizontal="center"/>
    </xf>
    <xf numFmtId="0" fontId="12" fillId="33" borderId="16" xfId="0" applyNumberFormat="1" applyFont="1" applyFill="1" applyBorder="1" applyAlignment="1" applyProtection="1">
      <alignment horizontal="center"/>
      <protection/>
    </xf>
    <xf numFmtId="164" fontId="10" fillId="33" borderId="0" xfId="0" applyNumberFormat="1" applyFont="1" applyFill="1" applyAlignment="1" applyProtection="1">
      <alignment/>
      <protection/>
    </xf>
    <xf numFmtId="164" fontId="12" fillId="33" borderId="0" xfId="0" applyNumberFormat="1" applyFont="1" applyFill="1" applyAlignment="1" applyProtection="1">
      <alignment/>
      <protection/>
    </xf>
    <xf numFmtId="164" fontId="10" fillId="33" borderId="16" xfId="0" applyNumberFormat="1" applyFont="1" applyFill="1" applyBorder="1" applyAlignment="1" applyProtection="1">
      <alignment/>
      <protection/>
    </xf>
    <xf numFmtId="164" fontId="12" fillId="33" borderId="16" xfId="0" applyNumberFormat="1" applyFont="1" applyFill="1" applyBorder="1" applyAlignment="1" applyProtection="1">
      <alignment/>
      <protection/>
    </xf>
    <xf numFmtId="164" fontId="17" fillId="33" borderId="0" xfId="0" applyNumberFormat="1" applyFont="1" applyFill="1" applyAlignment="1" applyProtection="1">
      <alignment horizontal="center"/>
      <protection/>
    </xf>
    <xf numFmtId="0" fontId="12" fillId="33" borderId="0" xfId="0" applyNumberFormat="1" applyFont="1" applyFill="1" applyAlignment="1" applyProtection="1">
      <alignment/>
      <protection/>
    </xf>
    <xf numFmtId="164" fontId="12" fillId="33" borderId="16" xfId="0" applyNumberFormat="1" applyFont="1" applyFill="1" applyBorder="1" applyAlignment="1">
      <alignment/>
    </xf>
    <xf numFmtId="164" fontId="12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indent="1"/>
    </xf>
    <xf numFmtId="0" fontId="7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65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4" fillId="33" borderId="14" xfId="0" applyFont="1" applyFill="1" applyBorder="1" applyAlignment="1">
      <alignment horizontal="right" indent="1"/>
    </xf>
    <xf numFmtId="165" fontId="4" fillId="33" borderId="14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14" xfId="0" applyFont="1" applyFill="1" applyBorder="1" applyAlignment="1">
      <alignment horizontal="right"/>
    </xf>
    <xf numFmtId="165" fontId="4" fillId="33" borderId="0" xfId="0" applyNumberFormat="1" applyFont="1" applyFill="1" applyBorder="1" applyAlignment="1">
      <alignment horizontal="right"/>
    </xf>
    <xf numFmtId="165" fontId="4" fillId="33" borderId="14" xfId="0" applyNumberFormat="1" applyFont="1" applyFill="1" applyBorder="1" applyAlignment="1">
      <alignment horizontal="right"/>
    </xf>
    <xf numFmtId="0" fontId="4" fillId="33" borderId="17" xfId="0" applyFont="1" applyFill="1" applyBorder="1" applyAlignment="1">
      <alignment horizontal="centerContinuous"/>
    </xf>
    <xf numFmtId="165" fontId="4" fillId="33" borderId="0" xfId="0" applyNumberFormat="1" applyFont="1" applyFill="1" applyBorder="1" applyAlignment="1">
      <alignment horizontal="left"/>
    </xf>
    <xf numFmtId="9" fontId="4" fillId="33" borderId="0" xfId="0" applyNumberFormat="1" applyFont="1" applyFill="1" applyBorder="1" applyAlignment="1">
      <alignment/>
    </xf>
    <xf numFmtId="0" fontId="4" fillId="0" borderId="0" xfId="0" applyNumberFormat="1" applyFont="1" applyBorder="1" applyAlignment="1" applyProtection="1">
      <alignment/>
      <protection/>
    </xf>
    <xf numFmtId="0" fontId="4" fillId="0" borderId="0" xfId="0" applyNumberFormat="1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/>
      <protection/>
    </xf>
    <xf numFmtId="0" fontId="4" fillId="0" borderId="16" xfId="0" applyNumberFormat="1" applyFont="1" applyBorder="1" applyAlignment="1" applyProtection="1">
      <alignment horizontal="left"/>
      <protection/>
    </xf>
    <xf numFmtId="0" fontId="4" fillId="0" borderId="16" xfId="0" applyNumberFormat="1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23" fillId="0" borderId="0" xfId="0" applyNumberFormat="1" applyFont="1" applyAlignment="1" applyProtection="1">
      <alignment/>
      <protection/>
    </xf>
    <xf numFmtId="2" fontId="23" fillId="0" borderId="0" xfId="42" applyNumberFormat="1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2" fontId="23" fillId="0" borderId="0" xfId="0" applyNumberFormat="1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2" fontId="23" fillId="0" borderId="0" xfId="0" applyNumberFormat="1" applyFont="1" applyAlignment="1" applyProtection="1">
      <alignment/>
      <protection/>
    </xf>
    <xf numFmtId="164" fontId="4" fillId="0" borderId="10" xfId="0" applyNumberFormat="1" applyFont="1" applyBorder="1" applyAlignment="1">
      <alignment horizontal="right" indent="1"/>
    </xf>
    <xf numFmtId="164" fontId="4" fillId="0" borderId="0" xfId="0" applyNumberFormat="1" applyFont="1" applyBorder="1" applyAlignment="1">
      <alignment horizontal="right" indent="1"/>
    </xf>
    <xf numFmtId="0" fontId="4" fillId="0" borderId="0" xfId="0" applyNumberFormat="1" applyFont="1" applyAlignment="1">
      <alignment horizontal="right" indent="1"/>
    </xf>
    <xf numFmtId="164" fontId="23" fillId="0" borderId="10" xfId="0" applyNumberFormat="1" applyFont="1" applyBorder="1" applyAlignment="1">
      <alignment horizontal="right" indent="1"/>
    </xf>
    <xf numFmtId="164" fontId="23" fillId="0" borderId="10" xfId="0" applyNumberFormat="1" applyFont="1" applyBorder="1" applyAlignment="1" applyProtection="1">
      <alignment horizontal="right" indent="1"/>
      <protection locked="0"/>
    </xf>
    <xf numFmtId="164" fontId="23" fillId="0" borderId="0" xfId="0" applyNumberFormat="1" applyFont="1" applyBorder="1" applyAlignment="1">
      <alignment horizontal="right" indent="1"/>
    </xf>
    <xf numFmtId="164" fontId="23" fillId="0" borderId="0" xfId="0" applyNumberFormat="1" applyFont="1" applyBorder="1" applyAlignment="1" applyProtection="1">
      <alignment horizontal="right" indent="1"/>
      <protection locked="0"/>
    </xf>
    <xf numFmtId="0" fontId="18" fillId="0" borderId="0" xfId="0" applyNumberFormat="1" applyFont="1" applyAlignment="1">
      <alignment/>
    </xf>
    <xf numFmtId="2" fontId="64" fillId="0" borderId="0" xfId="0" applyNumberFormat="1" applyFont="1" applyAlignment="1" applyProtection="1">
      <alignment/>
      <protection/>
    </xf>
    <xf numFmtId="0" fontId="65" fillId="0" borderId="0" xfId="0" applyNumberFormat="1" applyFont="1" applyAlignment="1" applyProtection="1">
      <alignment/>
      <protection/>
    </xf>
    <xf numFmtId="0" fontId="12" fillId="33" borderId="0" xfId="0" applyNumberFormat="1" applyFont="1" applyFill="1" applyAlignment="1">
      <alignment horizontal="left" wrapText="1" indent="1"/>
    </xf>
    <xf numFmtId="0" fontId="0" fillId="33" borderId="0" xfId="0" applyFill="1" applyAlignment="1">
      <alignment horizontal="left" wrapText="1" indent="1"/>
    </xf>
    <xf numFmtId="0" fontId="18" fillId="32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2" fontId="4" fillId="0" borderId="0" xfId="0" applyNumberFormat="1" applyFont="1" applyBorder="1" applyAlignment="1" applyProtection="1">
      <alignment horizontal="right"/>
      <protection/>
    </xf>
    <xf numFmtId="164" fontId="10" fillId="33" borderId="0" xfId="0" applyNumberFormat="1" applyFont="1" applyFill="1" applyAlignment="1" applyProtection="1">
      <alignment horizontal="right"/>
      <protection/>
    </xf>
    <xf numFmtId="164" fontId="10" fillId="33" borderId="16" xfId="0" applyNumberFormat="1" applyFont="1" applyFill="1" applyBorder="1" applyAlignment="1" applyProtection="1">
      <alignment horizontal="right"/>
      <protection/>
    </xf>
    <xf numFmtId="2" fontId="66" fillId="34" borderId="0" xfId="0" applyNumberFormat="1" applyFont="1" applyFill="1" applyBorder="1" applyAlignment="1" applyProtection="1">
      <alignment horizontal="right"/>
      <protection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Explanatory Text" xfId="43"/>
    <cellStyle name="Followed Hyperlink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loan-adjusted crop prices</a:t>
            </a:r>
          </a:p>
        </c:rich>
      </c:tx>
      <c:layout>
        <c:manualLayout>
          <c:xMode val="factor"/>
          <c:yMode val="factor"/>
          <c:x val="-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0855"/>
          <c:w val="0.897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Figures!$C$21</c:f>
              <c:strCache>
                <c:ptCount val="1"/>
                <c:pt idx="0">
                  <c:v>wheat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Figures!$B$23:$B$33</c:f>
              <c:strCache/>
            </c:strRef>
          </c:cat>
          <c:val>
            <c:numRef>
              <c:f>Figures!$C$23:$C$33</c:f>
              <c:numCache/>
            </c:numRef>
          </c:val>
          <c:smooth val="0"/>
        </c:ser>
        <c:ser>
          <c:idx val="1"/>
          <c:order val="1"/>
          <c:tx>
            <c:strRef>
              <c:f>Figures!$D$21</c:f>
              <c:strCache>
                <c:ptCount val="1"/>
                <c:pt idx="0">
                  <c:v>corn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Figures!$B$23:$B$33</c:f>
              <c:strCache/>
            </c:strRef>
          </c:cat>
          <c:val>
            <c:numRef>
              <c:f>Figures!$D$23:$D$33</c:f>
              <c:numCache/>
            </c:numRef>
          </c:val>
          <c:smooth val="0"/>
        </c:ser>
        <c:ser>
          <c:idx val="2"/>
          <c:order val="2"/>
          <c:tx>
            <c:strRef>
              <c:f>Figures!$E$21</c:f>
              <c:strCache>
                <c:ptCount val="1"/>
                <c:pt idx="0">
                  <c:v>milo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Figures!$B$23:$B$33</c:f>
              <c:strCache/>
            </c:strRef>
          </c:cat>
          <c:val>
            <c:numRef>
              <c:f>Figures!$E$23:$E$33</c:f>
              <c:numCache/>
            </c:numRef>
          </c:val>
          <c:smooth val="0"/>
        </c:ser>
        <c:ser>
          <c:idx val="3"/>
          <c:order val="3"/>
          <c:tx>
            <c:strRef>
              <c:f>Figures!$F$21</c:f>
              <c:strCache>
                <c:ptCount val="1"/>
                <c:pt idx="0">
                  <c:v>soybeans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Figures!$B$23:$B$33</c:f>
              <c:strCache/>
            </c:strRef>
          </c:cat>
          <c:val>
            <c:numRef>
              <c:f>Figures!$F$23:$F$33</c:f>
              <c:numCache/>
            </c:numRef>
          </c:val>
          <c:smooth val="0"/>
        </c:ser>
        <c:marker val="1"/>
        <c:axId val="7883899"/>
        <c:axId val="3846228"/>
      </c:lineChart>
      <c:catAx>
        <c:axId val="78838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6228"/>
        <c:crosses val="autoZero"/>
        <c:auto val="1"/>
        <c:lblOffset val="100"/>
        <c:tickLblSkip val="1"/>
        <c:noMultiLvlLbl val="0"/>
      </c:catAx>
      <c:valAx>
        <c:axId val="38462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Crop price</a:t>
                </a:r>
              </a:p>
            </c:rich>
          </c:tx>
          <c:layout>
            <c:manualLayout>
              <c:xMode val="factor"/>
              <c:yMode val="factor"/>
              <c:x val="-0.023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3899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975"/>
          <c:y val="0.91575"/>
          <c:w val="0.6802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crop yields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855"/>
          <c:w val="0.896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Figures!$J$21</c:f>
              <c:strCache>
                <c:ptCount val="1"/>
                <c:pt idx="0">
                  <c:v>wheat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Figures!$I$23:$I$33</c:f>
              <c:strCache/>
            </c:strRef>
          </c:cat>
          <c:val>
            <c:numRef>
              <c:f>Figures!$J$23:$J$33</c:f>
              <c:numCache/>
            </c:numRef>
          </c:val>
          <c:smooth val="0"/>
        </c:ser>
        <c:ser>
          <c:idx val="1"/>
          <c:order val="1"/>
          <c:tx>
            <c:strRef>
              <c:f>Figures!$K$21</c:f>
              <c:strCache>
                <c:ptCount val="1"/>
                <c:pt idx="0">
                  <c:v>corn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Figures!$I$23:$I$33</c:f>
              <c:strCache/>
            </c:strRef>
          </c:cat>
          <c:val>
            <c:numRef>
              <c:f>Figures!$K$23:$K$33</c:f>
              <c:numCache/>
            </c:numRef>
          </c:val>
          <c:smooth val="0"/>
        </c:ser>
        <c:ser>
          <c:idx val="2"/>
          <c:order val="2"/>
          <c:tx>
            <c:strRef>
              <c:f>Figures!$L$21</c:f>
              <c:strCache>
                <c:ptCount val="1"/>
                <c:pt idx="0">
                  <c:v>milo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Figures!$I$23:$I$33</c:f>
              <c:strCache/>
            </c:strRef>
          </c:cat>
          <c:val>
            <c:numRef>
              <c:f>Figures!$L$23:$L$33</c:f>
              <c:numCache/>
            </c:numRef>
          </c:val>
          <c:smooth val="0"/>
        </c:ser>
        <c:ser>
          <c:idx val="3"/>
          <c:order val="3"/>
          <c:tx>
            <c:strRef>
              <c:f>Figures!$M$21</c:f>
              <c:strCache>
                <c:ptCount val="1"/>
                <c:pt idx="0">
                  <c:v>soybeans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Figures!$I$23:$I$33</c:f>
              <c:strCache/>
            </c:strRef>
          </c:cat>
          <c:val>
            <c:numRef>
              <c:f>Figures!$M$23:$M$33</c:f>
              <c:numCache/>
            </c:numRef>
          </c:val>
          <c:smooth val="0"/>
        </c:ser>
        <c:marker val="1"/>
        <c:axId val="34616053"/>
        <c:axId val="43109022"/>
      </c:lineChart>
      <c:catAx>
        <c:axId val="34616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09022"/>
        <c:crosses val="autoZero"/>
        <c:auto val="1"/>
        <c:lblOffset val="100"/>
        <c:tickLblSkip val="1"/>
        <c:noMultiLvlLbl val="0"/>
      </c:catAx>
      <c:valAx>
        <c:axId val="431090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per acre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16053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75"/>
          <c:y val="0.92175"/>
          <c:w val="0.6822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Historical crop revenue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08375"/>
          <c:w val="0.896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Figures!$C$55</c:f>
              <c:strCache>
                <c:ptCount val="1"/>
                <c:pt idx="0">
                  <c:v>wheat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Figures!$B$57:$B$67</c:f>
              <c:strCache/>
            </c:strRef>
          </c:cat>
          <c:val>
            <c:numRef>
              <c:f>Figures!$C$57:$C$67</c:f>
              <c:numCache/>
            </c:numRef>
          </c:val>
          <c:smooth val="0"/>
        </c:ser>
        <c:ser>
          <c:idx val="1"/>
          <c:order val="1"/>
          <c:tx>
            <c:strRef>
              <c:f>Figures!$D$55</c:f>
              <c:strCache>
                <c:ptCount val="1"/>
                <c:pt idx="0">
                  <c:v>corn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Figures!$B$57:$B$67</c:f>
              <c:strCache/>
            </c:strRef>
          </c:cat>
          <c:val>
            <c:numRef>
              <c:f>Figures!$D$57:$D$67</c:f>
              <c:numCache/>
            </c:numRef>
          </c:val>
          <c:smooth val="0"/>
        </c:ser>
        <c:ser>
          <c:idx val="2"/>
          <c:order val="2"/>
          <c:tx>
            <c:strRef>
              <c:f>Figures!$E$55</c:f>
              <c:strCache>
                <c:ptCount val="1"/>
                <c:pt idx="0">
                  <c:v>milo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Figures!$B$57:$B$67</c:f>
              <c:strCache/>
            </c:strRef>
          </c:cat>
          <c:val>
            <c:numRef>
              <c:f>Figures!$E$57:$E$67</c:f>
              <c:numCache/>
            </c:numRef>
          </c:val>
          <c:smooth val="0"/>
        </c:ser>
        <c:ser>
          <c:idx val="3"/>
          <c:order val="3"/>
          <c:tx>
            <c:strRef>
              <c:f>Figures!$F$55</c:f>
              <c:strCache>
                <c:ptCount val="1"/>
                <c:pt idx="0">
                  <c:v>soybeans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Figures!$B$57:$B$67</c:f>
              <c:strCache/>
            </c:strRef>
          </c:cat>
          <c:val>
            <c:numRef>
              <c:f>Figures!$F$57:$F$67</c:f>
              <c:numCache/>
            </c:numRef>
          </c:val>
          <c:smooth val="0"/>
        </c:ser>
        <c:marker val="1"/>
        <c:axId val="52436879"/>
        <c:axId val="2169864"/>
      </c:lineChart>
      <c:catAx>
        <c:axId val="52436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69864"/>
        <c:crosses val="autoZero"/>
        <c:auto val="1"/>
        <c:lblOffset val="100"/>
        <c:tickLblSkip val="1"/>
        <c:noMultiLvlLbl val="0"/>
      </c:catAx>
      <c:valAx>
        <c:axId val="2169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Revenue, $/acre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36879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75"/>
          <c:y val="0.92175"/>
          <c:w val="0.6717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Landowner and tenant revenue, flex on price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8375"/>
          <c:w val="0.8955"/>
          <c:h val="0.8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Figures!$C$90</c:f>
              <c:strCache>
                <c:ptCount val="1"/>
                <c:pt idx="0">
                  <c:v>Landowner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Figures!$B$91:$B$101</c:f>
              <c:strCache/>
            </c:strRef>
          </c:cat>
          <c:val>
            <c:numRef>
              <c:f>Figures!$C$91:$C$101</c:f>
              <c:numCache/>
            </c:numRef>
          </c:val>
        </c:ser>
        <c:ser>
          <c:idx val="1"/>
          <c:order val="1"/>
          <c:tx>
            <c:strRef>
              <c:f>Figures!$D$90</c:f>
              <c:strCache>
                <c:ptCount val="1"/>
                <c:pt idx="0">
                  <c:v>Tenant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Figures!$B$91:$B$101</c:f>
              <c:strCache/>
            </c:strRef>
          </c:cat>
          <c:val>
            <c:numRef>
              <c:f>Figures!$D$91:$D$101</c:f>
              <c:numCache/>
            </c:numRef>
          </c:val>
        </c:ser>
        <c:overlap val="100"/>
        <c:gapWidth val="70"/>
        <c:axId val="19528777"/>
        <c:axId val="41541266"/>
      </c:barChart>
      <c:catAx>
        <c:axId val="195287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41266"/>
        <c:crosses val="autoZero"/>
        <c:auto val="1"/>
        <c:lblOffset val="100"/>
        <c:tickLblSkip val="1"/>
        <c:noMultiLvlLbl val="0"/>
      </c:catAx>
      <c:valAx>
        <c:axId val="415412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Revenue, $/acre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528777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75"/>
          <c:y val="0.91275"/>
          <c:w val="0.3837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Landowner and tenant revenue, flex on yield</a:t>
            </a:r>
          </a:p>
        </c:rich>
      </c:tx>
      <c:layout>
        <c:manualLayout>
          <c:xMode val="factor"/>
          <c:yMode val="factor"/>
          <c:x val="-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8375"/>
          <c:w val="0.8955"/>
          <c:h val="0.8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Figures!$F$90</c:f>
              <c:strCache>
                <c:ptCount val="1"/>
                <c:pt idx="0">
                  <c:v>Landowner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Figures!$B$91:$B$101</c:f>
              <c:strCache/>
            </c:strRef>
          </c:cat>
          <c:val>
            <c:numRef>
              <c:f>Figures!$F$91:$F$101</c:f>
              <c:numCache/>
            </c:numRef>
          </c:val>
        </c:ser>
        <c:ser>
          <c:idx val="1"/>
          <c:order val="1"/>
          <c:tx>
            <c:strRef>
              <c:f>Figures!$G$90</c:f>
              <c:strCache>
                <c:ptCount val="1"/>
                <c:pt idx="0">
                  <c:v>Tenant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Figures!$B$91:$B$101</c:f>
              <c:strCache/>
            </c:strRef>
          </c:cat>
          <c:val>
            <c:numRef>
              <c:f>Figures!$G$91:$G$101</c:f>
              <c:numCache/>
            </c:numRef>
          </c:val>
        </c:ser>
        <c:overlap val="100"/>
        <c:gapWidth val="70"/>
        <c:axId val="38327075"/>
        <c:axId val="9399356"/>
      </c:barChart>
      <c:catAx>
        <c:axId val="38327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99356"/>
        <c:crosses val="autoZero"/>
        <c:auto val="1"/>
        <c:lblOffset val="100"/>
        <c:tickLblSkip val="1"/>
        <c:noMultiLvlLbl val="0"/>
      </c:catAx>
      <c:valAx>
        <c:axId val="93993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Revenue, $/acre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327075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25"/>
          <c:y val="0.91275"/>
          <c:w val="0.386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Landowner and tenant revenue, flex on price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8375"/>
          <c:w val="0.8955"/>
          <c:h val="0.81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Figures!$C$124</c:f>
              <c:strCache>
                <c:ptCount val="1"/>
                <c:pt idx="0">
                  <c:v>Landowner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Figures!$B$125:$B$135</c:f>
              <c:strCache/>
            </c:strRef>
          </c:cat>
          <c:val>
            <c:numRef>
              <c:f>Figures!$C$125:$C$135</c:f>
              <c:numCache/>
            </c:numRef>
          </c:val>
        </c:ser>
        <c:ser>
          <c:idx val="1"/>
          <c:order val="1"/>
          <c:tx>
            <c:strRef>
              <c:f>Figures!$D$124</c:f>
              <c:strCache>
                <c:ptCount val="1"/>
                <c:pt idx="0">
                  <c:v>Tenant</c:v>
                </c:pt>
              </c:strCache>
            </c:strRef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Figures!$B$125:$B$135</c:f>
              <c:strCache/>
            </c:strRef>
          </c:cat>
          <c:val>
            <c:numRef>
              <c:f>Figures!$D$125:$D$135</c:f>
              <c:numCache/>
            </c:numRef>
          </c:val>
        </c:ser>
        <c:overlap val="100"/>
        <c:gapWidth val="70"/>
        <c:axId val="17485341"/>
        <c:axId val="23150342"/>
      </c:barChart>
      <c:catAx>
        <c:axId val="17485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150342"/>
        <c:crosses val="autoZero"/>
        <c:auto val="1"/>
        <c:lblOffset val="100"/>
        <c:tickLblSkip val="1"/>
        <c:noMultiLvlLbl val="0"/>
      </c:catAx>
      <c:valAx>
        <c:axId val="23150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Revenue, $/acre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85341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7"/>
          <c:y val="0.91275"/>
          <c:w val="0.443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Tenant revenue with different flex factors</a:t>
            </a:r>
          </a:p>
        </c:rich>
      </c:tx>
      <c:layout>
        <c:manualLayout>
          <c:xMode val="factor"/>
          <c:yMode val="factor"/>
          <c:x val="-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8375"/>
          <c:w val="0.8955"/>
          <c:h val="0.8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Figures!$L$124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Figures!$K$125:$K$135</c:f>
              <c:strCache/>
            </c:strRef>
          </c:cat>
          <c:val>
            <c:numRef>
              <c:f>Figures!$L$125:$L$135</c:f>
              <c:numCache/>
            </c:numRef>
          </c:val>
        </c:ser>
        <c:ser>
          <c:idx val="1"/>
          <c:order val="1"/>
          <c:tx>
            <c:strRef>
              <c:f>Figures!$M$124</c:f>
              <c:strCache>
                <c:ptCount val="1"/>
                <c:pt idx="0">
                  <c:v>Yield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Figures!$K$125:$K$135</c:f>
              <c:strCache/>
            </c:strRef>
          </c:cat>
          <c:val>
            <c:numRef>
              <c:f>Figures!$M$125:$M$135</c:f>
              <c:numCache/>
            </c:numRef>
          </c:val>
        </c:ser>
        <c:ser>
          <c:idx val="2"/>
          <c:order val="2"/>
          <c:tx>
            <c:strRef>
              <c:f>Figures!$N$124</c:f>
              <c:strCache>
                <c:ptCount val="1"/>
                <c:pt idx="0">
                  <c:v>Revenue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Figures!$N$125:$N$135</c:f>
              <c:numCache/>
            </c:numRef>
          </c:val>
        </c:ser>
        <c:gapWidth val="120"/>
        <c:axId val="7026487"/>
        <c:axId val="63238384"/>
      </c:barChart>
      <c:catAx>
        <c:axId val="7026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38384"/>
        <c:crosses val="autoZero"/>
        <c:auto val="1"/>
        <c:lblOffset val="100"/>
        <c:tickLblSkip val="1"/>
        <c:noMultiLvlLbl val="0"/>
      </c:catAx>
      <c:valAx>
        <c:axId val="632383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Revenue, $/acre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6487"/>
        <c:crossesAt val="1"/>
        <c:crossBetween val="between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075"/>
          <c:y val="0.91275"/>
          <c:w val="0.47975"/>
          <c:h val="0.0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6</xdr:col>
      <xdr:colOff>752475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419100" y="180975"/>
        <a:ext cx="45529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</xdr:colOff>
      <xdr:row>1</xdr:row>
      <xdr:rowOff>0</xdr:rowOff>
    </xdr:from>
    <xdr:to>
      <xdr:col>13</xdr:col>
      <xdr:colOff>752475</xdr:colOff>
      <xdr:row>18</xdr:row>
      <xdr:rowOff>171450</xdr:rowOff>
    </xdr:to>
    <xdr:graphicFrame>
      <xdr:nvGraphicFramePr>
        <xdr:cNvPr id="2" name="Chart 2"/>
        <xdr:cNvGraphicFramePr/>
      </xdr:nvGraphicFramePr>
      <xdr:xfrm>
        <a:off x="5486400" y="180975"/>
        <a:ext cx="45529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35</xdr:row>
      <xdr:rowOff>0</xdr:rowOff>
    </xdr:from>
    <xdr:to>
      <xdr:col>6</xdr:col>
      <xdr:colOff>752475</xdr:colOff>
      <xdr:row>52</xdr:row>
      <xdr:rowOff>180975</xdr:rowOff>
    </xdr:to>
    <xdr:graphicFrame>
      <xdr:nvGraphicFramePr>
        <xdr:cNvPr id="3" name="Chart 3"/>
        <xdr:cNvGraphicFramePr/>
      </xdr:nvGraphicFramePr>
      <xdr:xfrm>
        <a:off x="419100" y="6524625"/>
        <a:ext cx="4552950" cy="3400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69</xdr:row>
      <xdr:rowOff>0</xdr:rowOff>
    </xdr:from>
    <xdr:to>
      <xdr:col>6</xdr:col>
      <xdr:colOff>752475</xdr:colOff>
      <xdr:row>86</xdr:row>
      <xdr:rowOff>180975</xdr:rowOff>
    </xdr:to>
    <xdr:graphicFrame>
      <xdr:nvGraphicFramePr>
        <xdr:cNvPr id="4" name="Chart 4"/>
        <xdr:cNvGraphicFramePr/>
      </xdr:nvGraphicFramePr>
      <xdr:xfrm>
        <a:off x="419100" y="12868275"/>
        <a:ext cx="4552950" cy="3400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9525</xdr:colOff>
      <xdr:row>69</xdr:row>
      <xdr:rowOff>0</xdr:rowOff>
    </xdr:from>
    <xdr:to>
      <xdr:col>13</xdr:col>
      <xdr:colOff>752475</xdr:colOff>
      <xdr:row>86</xdr:row>
      <xdr:rowOff>171450</xdr:rowOff>
    </xdr:to>
    <xdr:graphicFrame>
      <xdr:nvGraphicFramePr>
        <xdr:cNvPr id="5" name="Chart 5"/>
        <xdr:cNvGraphicFramePr/>
      </xdr:nvGraphicFramePr>
      <xdr:xfrm>
        <a:off x="5486400" y="12868275"/>
        <a:ext cx="4552950" cy="34004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9525</xdr:colOff>
      <xdr:row>103</xdr:row>
      <xdr:rowOff>0</xdr:rowOff>
    </xdr:from>
    <xdr:to>
      <xdr:col>6</xdr:col>
      <xdr:colOff>752475</xdr:colOff>
      <xdr:row>120</xdr:row>
      <xdr:rowOff>180975</xdr:rowOff>
    </xdr:to>
    <xdr:graphicFrame>
      <xdr:nvGraphicFramePr>
        <xdr:cNvPr id="6" name="Chart 6"/>
        <xdr:cNvGraphicFramePr/>
      </xdr:nvGraphicFramePr>
      <xdr:xfrm>
        <a:off x="419100" y="19211925"/>
        <a:ext cx="4552950" cy="34004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9525</xdr:colOff>
      <xdr:row>103</xdr:row>
      <xdr:rowOff>0</xdr:rowOff>
    </xdr:from>
    <xdr:to>
      <xdr:col>13</xdr:col>
      <xdr:colOff>752475</xdr:colOff>
      <xdr:row>120</xdr:row>
      <xdr:rowOff>171450</xdr:rowOff>
    </xdr:to>
    <xdr:graphicFrame>
      <xdr:nvGraphicFramePr>
        <xdr:cNvPr id="7" name="Chart 7"/>
        <xdr:cNvGraphicFramePr/>
      </xdr:nvGraphicFramePr>
      <xdr:xfrm>
        <a:off x="5486400" y="19211925"/>
        <a:ext cx="4552950" cy="34004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7.6640625" defaultRowHeight="15"/>
  <cols>
    <col min="1" max="1" width="3.77734375" style="73" customWidth="1"/>
    <col min="2" max="16" width="7.77734375" style="73" customWidth="1"/>
    <col min="17" max="204" width="7.6640625" style="73" customWidth="1"/>
    <col min="205" max="16384" width="7.6640625" style="75" customWidth="1"/>
  </cols>
  <sheetData>
    <row r="1" spans="1:17" ht="15.7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6.5" thickBot="1">
      <c r="A2" s="19"/>
      <c r="B2" s="36" t="s">
        <v>231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19"/>
    </row>
    <row r="3" spans="1:17" ht="15.75">
      <c r="A3" s="1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19"/>
    </row>
    <row r="4" spans="1:17" ht="15.75">
      <c r="A4" s="19"/>
      <c r="B4" s="38" t="s">
        <v>221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9" t="s">
        <v>234</v>
      </c>
      <c r="Q4" s="19"/>
    </row>
    <row r="5" spans="1:17" ht="15.75">
      <c r="A5" s="19"/>
      <c r="B5" s="40" t="s">
        <v>224</v>
      </c>
      <c r="C5" s="40"/>
      <c r="D5" s="40"/>
      <c r="E5" s="40"/>
      <c r="F5" s="40"/>
      <c r="G5" s="40"/>
      <c r="H5" s="40"/>
      <c r="I5" s="41"/>
      <c r="J5" s="41"/>
      <c r="K5" s="41"/>
      <c r="L5" s="41"/>
      <c r="M5" s="41"/>
      <c r="N5" s="41"/>
      <c r="O5" s="40"/>
      <c r="P5" s="40"/>
      <c r="Q5" s="19"/>
    </row>
    <row r="6" spans="1:17" ht="15.75">
      <c r="A6" s="19"/>
      <c r="B6" s="38"/>
      <c r="C6" s="38"/>
      <c r="D6" s="38"/>
      <c r="E6" s="38"/>
      <c r="F6" s="38"/>
      <c r="G6" s="38"/>
      <c r="H6" s="38"/>
      <c r="I6" s="42"/>
      <c r="J6" s="42"/>
      <c r="K6" s="42"/>
      <c r="L6" s="42"/>
      <c r="M6" s="42"/>
      <c r="N6" s="42"/>
      <c r="O6" s="38"/>
      <c r="P6" s="38"/>
      <c r="Q6" s="19"/>
    </row>
    <row r="7" spans="1:17" ht="15.75">
      <c r="A7" s="19"/>
      <c r="B7" s="43" t="s">
        <v>0</v>
      </c>
      <c r="C7" s="44" t="s">
        <v>12</v>
      </c>
      <c r="D7" s="44"/>
      <c r="E7" s="44"/>
      <c r="F7" s="45"/>
      <c r="G7" s="20">
        <v>70</v>
      </c>
      <c r="H7" s="44" t="s">
        <v>31</v>
      </c>
      <c r="I7" s="45"/>
      <c r="J7" s="44" t="s">
        <v>36</v>
      </c>
      <c r="K7" s="44"/>
      <c r="L7" s="44"/>
      <c r="M7" s="44"/>
      <c r="N7" s="44"/>
      <c r="O7" s="44"/>
      <c r="P7" s="44"/>
      <c r="Q7" s="19"/>
    </row>
    <row r="8" spans="1:17" ht="15.75">
      <c r="A8" s="19"/>
      <c r="B8" s="46" t="s">
        <v>1</v>
      </c>
      <c r="C8" s="38" t="s">
        <v>13</v>
      </c>
      <c r="D8" s="38"/>
      <c r="E8" s="38"/>
      <c r="F8" s="42"/>
      <c r="G8" s="21">
        <v>0.05</v>
      </c>
      <c r="H8" s="38" t="s">
        <v>31</v>
      </c>
      <c r="I8" s="42"/>
      <c r="J8" s="38"/>
      <c r="K8" s="47" t="s">
        <v>39</v>
      </c>
      <c r="L8" s="47"/>
      <c r="M8" s="47"/>
      <c r="N8" s="47"/>
      <c r="O8" s="48"/>
      <c r="P8" s="38"/>
      <c r="Q8" s="19"/>
    </row>
    <row r="9" spans="1:17" ht="15.75">
      <c r="A9" s="19"/>
      <c r="B9" s="46" t="s">
        <v>2</v>
      </c>
      <c r="C9" s="38" t="s">
        <v>14</v>
      </c>
      <c r="D9" s="38"/>
      <c r="E9" s="38"/>
      <c r="F9" s="42"/>
      <c r="G9" s="49">
        <f>G7*(1+G8)</f>
        <v>73.5</v>
      </c>
      <c r="H9" s="38" t="s">
        <v>32</v>
      </c>
      <c r="I9" s="42"/>
      <c r="J9" s="38"/>
      <c r="K9" s="48" t="s">
        <v>40</v>
      </c>
      <c r="L9" s="48" t="s">
        <v>43</v>
      </c>
      <c r="M9" s="48" t="s">
        <v>45</v>
      </c>
      <c r="N9" s="48" t="s">
        <v>50</v>
      </c>
      <c r="O9" s="48"/>
      <c r="P9" s="38"/>
      <c r="Q9" s="19"/>
    </row>
    <row r="10" spans="1:17" ht="15.75">
      <c r="A10" s="19"/>
      <c r="B10" s="46"/>
      <c r="C10" s="38"/>
      <c r="D10" s="38"/>
      <c r="E10" s="38"/>
      <c r="F10" s="42"/>
      <c r="G10" s="38"/>
      <c r="H10" s="38"/>
      <c r="I10" s="42"/>
      <c r="J10" s="38"/>
      <c r="K10" s="50" t="s">
        <v>41</v>
      </c>
      <c r="L10" s="50" t="s">
        <v>44</v>
      </c>
      <c r="M10" s="50" t="s">
        <v>46</v>
      </c>
      <c r="N10" s="50" t="s">
        <v>51</v>
      </c>
      <c r="O10" s="38"/>
      <c r="P10" s="38"/>
      <c r="Q10" s="19"/>
    </row>
    <row r="11" spans="1:17" ht="15.75">
      <c r="A11" s="19"/>
      <c r="B11" s="46" t="s">
        <v>3</v>
      </c>
      <c r="C11" s="38" t="s">
        <v>15</v>
      </c>
      <c r="D11" s="38"/>
      <c r="E11" s="38"/>
      <c r="F11" s="42"/>
      <c r="G11" s="21">
        <v>0.25</v>
      </c>
      <c r="H11" s="38" t="s">
        <v>31</v>
      </c>
      <c r="I11" s="42"/>
      <c r="J11" s="38" t="s">
        <v>37</v>
      </c>
      <c r="K11" s="24">
        <v>0.4</v>
      </c>
      <c r="L11" s="24">
        <v>0</v>
      </c>
      <c r="M11" s="24">
        <v>0.3</v>
      </c>
      <c r="N11" s="24">
        <v>0.3</v>
      </c>
      <c r="O11" s="51">
        <f>SUM(K11:N11)</f>
        <v>1</v>
      </c>
      <c r="P11" s="38"/>
      <c r="Q11" s="19"/>
    </row>
    <row r="12" spans="1:17" ht="15.75">
      <c r="A12" s="19"/>
      <c r="B12" s="52"/>
      <c r="C12" s="52"/>
      <c r="D12" s="52"/>
      <c r="E12" s="52"/>
      <c r="F12" s="52"/>
      <c r="G12" s="52"/>
      <c r="H12" s="52"/>
      <c r="I12" s="53"/>
      <c r="J12" s="53"/>
      <c r="K12" s="54">
        <f>IF(O11=1,"","&lt;&lt; WARNING -- must sum to 100% &gt;&gt;")</f>
      </c>
      <c r="L12" s="55"/>
      <c r="M12" s="55"/>
      <c r="N12" s="55"/>
      <c r="O12" s="55"/>
      <c r="P12" s="53"/>
      <c r="Q12" s="19"/>
    </row>
    <row r="13" spans="1:17" ht="15.75">
      <c r="A13" s="19"/>
      <c r="B13" s="38" t="s">
        <v>4</v>
      </c>
      <c r="C13" s="38"/>
      <c r="D13" s="38"/>
      <c r="E13" s="38"/>
      <c r="F13" s="38"/>
      <c r="G13" s="38" t="s">
        <v>27</v>
      </c>
      <c r="H13" s="38"/>
      <c r="I13" s="38"/>
      <c r="J13" s="38"/>
      <c r="K13" s="42"/>
      <c r="L13" s="42"/>
      <c r="M13" s="42"/>
      <c r="N13" s="42"/>
      <c r="O13" s="42"/>
      <c r="P13" s="42"/>
      <c r="Q13" s="19"/>
    </row>
    <row r="14" spans="1:17" ht="15.75">
      <c r="A14" s="19"/>
      <c r="B14" s="38" t="s">
        <v>5</v>
      </c>
      <c r="C14" s="38"/>
      <c r="D14" s="38"/>
      <c r="E14" s="38"/>
      <c r="F14" s="38"/>
      <c r="G14" s="38" t="s">
        <v>28</v>
      </c>
      <c r="H14" s="38"/>
      <c r="I14" s="38"/>
      <c r="J14" s="38"/>
      <c r="K14" s="42"/>
      <c r="L14" s="42"/>
      <c r="M14" s="48" t="s">
        <v>47</v>
      </c>
      <c r="N14" s="47" t="s">
        <v>52</v>
      </c>
      <c r="O14" s="56"/>
      <c r="P14" s="47"/>
      <c r="Q14" s="19"/>
    </row>
    <row r="15" spans="1:17" ht="15.75">
      <c r="A15" s="19"/>
      <c r="B15" s="38"/>
      <c r="C15" s="48" t="s">
        <v>16</v>
      </c>
      <c r="D15" s="48" t="s">
        <v>16</v>
      </c>
      <c r="E15" s="48" t="s">
        <v>23</v>
      </c>
      <c r="F15" s="38"/>
      <c r="G15" s="38"/>
      <c r="H15" s="48" t="s">
        <v>16</v>
      </c>
      <c r="I15" s="48" t="s">
        <v>16</v>
      </c>
      <c r="J15" s="48" t="s">
        <v>23</v>
      </c>
      <c r="K15" s="42"/>
      <c r="L15" s="42"/>
      <c r="M15" s="48" t="s">
        <v>48</v>
      </c>
      <c r="N15" s="48" t="s">
        <v>16</v>
      </c>
      <c r="O15" s="48" t="s">
        <v>16</v>
      </c>
      <c r="P15" s="48" t="s">
        <v>23</v>
      </c>
      <c r="Q15" s="19"/>
    </row>
    <row r="16" spans="1:17" ht="15.75">
      <c r="A16" s="19"/>
      <c r="B16" s="38"/>
      <c r="C16" s="48" t="s">
        <v>17</v>
      </c>
      <c r="D16" s="48" t="s">
        <v>21</v>
      </c>
      <c r="E16" s="48" t="s">
        <v>24</v>
      </c>
      <c r="F16" s="38"/>
      <c r="G16" s="38"/>
      <c r="H16" s="48" t="s">
        <v>17</v>
      </c>
      <c r="I16" s="48" t="s">
        <v>21</v>
      </c>
      <c r="J16" s="48" t="s">
        <v>24</v>
      </c>
      <c r="K16" s="49"/>
      <c r="L16" s="42"/>
      <c r="M16" s="48" t="s">
        <v>24</v>
      </c>
      <c r="N16" s="48" t="s">
        <v>17</v>
      </c>
      <c r="O16" s="48" t="s">
        <v>21</v>
      </c>
      <c r="P16" s="48" t="s">
        <v>24</v>
      </c>
      <c r="Q16" s="19"/>
    </row>
    <row r="17" spans="1:17" ht="15.75">
      <c r="A17" s="19"/>
      <c r="B17" s="48" t="s">
        <v>6</v>
      </c>
      <c r="C17" s="50" t="s">
        <v>18</v>
      </c>
      <c r="D17" s="50" t="s">
        <v>18</v>
      </c>
      <c r="E17" s="50" t="s">
        <v>18</v>
      </c>
      <c r="F17" s="38"/>
      <c r="G17" s="48" t="s">
        <v>6</v>
      </c>
      <c r="H17" s="50" t="s">
        <v>33</v>
      </c>
      <c r="I17" s="50" t="s">
        <v>33</v>
      </c>
      <c r="J17" s="50" t="s">
        <v>33</v>
      </c>
      <c r="K17" s="49"/>
      <c r="L17" s="48" t="s">
        <v>6</v>
      </c>
      <c r="M17" s="48" t="s">
        <v>49</v>
      </c>
      <c r="N17" s="48" t="s">
        <v>49</v>
      </c>
      <c r="O17" s="48" t="s">
        <v>49</v>
      </c>
      <c r="P17" s="48" t="s">
        <v>49</v>
      </c>
      <c r="Q17" s="19"/>
    </row>
    <row r="18" spans="1:17" ht="15.75">
      <c r="A18" s="19"/>
      <c r="B18" s="57">
        <f>'Farm bases'!B9</f>
        <v>2006</v>
      </c>
      <c r="C18" s="58">
        <f>G$11*(('Farm bases'!K9-'Farm bases'!K$20)*'Farm bases'!C$37*K$11+('Farm bases'!L9-'Farm bases'!L$20)*'Farm bases'!D$37*L$11+('Farm bases'!M9-'Farm bases'!M$20)*'Farm bases'!E$37*M$11+('Farm bases'!N9-'Farm bases'!N$20)*'Farm bases'!F$37*N$11)</f>
        <v>-19.042418280000003</v>
      </c>
      <c r="D18" s="58">
        <f>G$11*(('Farm bases'!C26-'Farm bases'!C$37)*'Farm bases'!K$20*K$11+('Farm bases'!D26-'Farm bases'!D$37)*'Farm bases'!L$20*L$11+('Farm bases'!E26-'Farm bases'!E$37)*'Farm bases'!M$20*M$11+('Farm bases'!F26-'Farm bases'!F$37)*'Farm bases'!N$20*N$11)</f>
        <v>-25.274390664</v>
      </c>
      <c r="E18" s="58">
        <f>G$11*(('Farm bases'!K26-'Farm bases'!K$37)*K$11+('Farm bases'!L26-'Farm bases'!L$37)*L$11+('Farm bases'!M26-'Farm bases'!M$37)*M$11+('Farm bases'!N26-'Farm bases'!N$37)*N$11)</f>
        <v>-38.092359112</v>
      </c>
      <c r="F18" s="52"/>
      <c r="G18" s="57">
        <f>B18</f>
        <v>2006</v>
      </c>
      <c r="H18" s="58">
        <f aca="true" t="shared" si="0" ref="H18:H27">$G$9+C18</f>
        <v>54.45758171999999</v>
      </c>
      <c r="I18" s="58">
        <f aca="true" t="shared" si="1" ref="I18:I27">$G$9+D18</f>
        <v>48.225609336000005</v>
      </c>
      <c r="J18" s="58">
        <f aca="true" t="shared" si="2" ref="J18:J27">$G$9+E18</f>
        <v>35.407640888</v>
      </c>
      <c r="K18" s="58"/>
      <c r="L18" s="57">
        <f>G18</f>
        <v>2006</v>
      </c>
      <c r="M18" s="58">
        <f>K$11*'Farm bases'!K26+L$11*'Farm bases'!L26+M$11*'Farm bases'!M26+N$11*'Farm bases'!N26</f>
        <v>115.27055999999999</v>
      </c>
      <c r="N18" s="58">
        <f aca="true" t="shared" si="3" ref="N18:N27">$M18-H18</f>
        <v>60.812978279999996</v>
      </c>
      <c r="O18" s="58">
        <f aca="true" t="shared" si="4" ref="O18:O27">$M18-I18</f>
        <v>67.04495066399998</v>
      </c>
      <c r="P18" s="58">
        <f aca="true" t="shared" si="5" ref="P18:P27">$M18-J18</f>
        <v>79.86291911199999</v>
      </c>
      <c r="Q18" s="19"/>
    </row>
    <row r="19" spans="1:17" ht="15.75">
      <c r="A19" s="19"/>
      <c r="B19" s="59">
        <f>'Farm bases'!B10</f>
        <v>2007</v>
      </c>
      <c r="C19" s="49">
        <f>G$11*(('Farm bases'!K10-'Farm bases'!K$20)*'Farm bases'!C$37*K$11+('Farm bases'!L10-'Farm bases'!L$20)*'Farm bases'!D$37*L$11+('Farm bases'!M10-'Farm bases'!M$20)*'Farm bases'!E$37*M$11+('Farm bases'!N10-'Farm bases'!N$20)*'Farm bases'!F$37*N$11)</f>
        <v>-8.993168280000006</v>
      </c>
      <c r="D19" s="49">
        <f>G$11*(('Farm bases'!C27-'Farm bases'!C$37)*'Farm bases'!K$20*K$11+('Farm bases'!D27-'Farm bases'!D$37)*'Farm bases'!L$20*L$11+('Farm bases'!E27-'Farm bases'!E$37)*'Farm bases'!M$20*M$11+('Farm bases'!F27-'Farm bases'!F$37)*'Farm bases'!N$20*N$11)</f>
        <v>-19.80814672</v>
      </c>
      <c r="E19" s="49">
        <f>G$11*(('Farm bases'!K27-'Farm bases'!K$37)*K$11+('Farm bases'!L27-'Farm bases'!L$37)*L$11+('Farm bases'!M27-'Farm bases'!M$37)*M$11+('Farm bases'!N27-'Farm bases'!N$37)*N$11)</f>
        <v>-27.677449111999998</v>
      </c>
      <c r="F19" s="38"/>
      <c r="G19" s="48">
        <f>B19</f>
        <v>2007</v>
      </c>
      <c r="H19" s="49">
        <f t="shared" si="0"/>
        <v>64.50683172</v>
      </c>
      <c r="I19" s="49">
        <f t="shared" si="1"/>
        <v>53.691853280000004</v>
      </c>
      <c r="J19" s="49">
        <f t="shared" si="2"/>
        <v>45.822550888</v>
      </c>
      <c r="K19" s="49"/>
      <c r="L19" s="48">
        <f>G19</f>
        <v>2007</v>
      </c>
      <c r="M19" s="49">
        <f>K$11*'Farm bases'!K27+L$11*'Farm bases'!L27+M$11*'Farm bases'!M27+N$11*'Farm bases'!N27</f>
        <v>156.9302</v>
      </c>
      <c r="N19" s="49">
        <f t="shared" si="3"/>
        <v>92.42336828000002</v>
      </c>
      <c r="O19" s="49">
        <f t="shared" si="4"/>
        <v>103.23834672000001</v>
      </c>
      <c r="P19" s="49">
        <f t="shared" si="5"/>
        <v>111.10764911200002</v>
      </c>
      <c r="Q19" s="19"/>
    </row>
    <row r="20" spans="1:17" ht="15.75">
      <c r="A20" s="19"/>
      <c r="B20" s="59">
        <f>'Farm bases'!B11</f>
        <v>2008</v>
      </c>
      <c r="C20" s="49">
        <f>G$11*(('Farm bases'!K11-'Farm bases'!K$20)*'Farm bases'!C$37*K$11+('Farm bases'!L11-'Farm bases'!L$20)*'Farm bases'!D$37*L$11+('Farm bases'!M11-'Farm bases'!M$20)*'Farm bases'!E$37*M$11+('Farm bases'!N11-'Farm bases'!N$20)*'Farm bases'!F$37*N$11)</f>
        <v>5.6828317199999985</v>
      </c>
      <c r="D20" s="49">
        <f>G$11*(('Farm bases'!C28-'Farm bases'!C$37)*'Farm bases'!K$20*K$11+('Farm bases'!D28-'Farm bases'!D$37)*'Farm bases'!L$20*L$11+('Farm bases'!E28-'Farm bases'!E$37)*'Farm bases'!M$20*M$11+('Farm bases'!F28-'Farm bases'!F$37)*'Farm bases'!N$20*N$11)</f>
        <v>13.9554652</v>
      </c>
      <c r="E20" s="49">
        <f>G$11*(('Farm bases'!K28-'Farm bases'!K$37)*K$11+('Farm bases'!L28-'Farm bases'!L$37)*L$11+('Farm bases'!M28-'Farm bases'!M$37)*M$11+('Farm bases'!N28-'Farm bases'!N$37)*N$11)</f>
        <v>19.529950888000005</v>
      </c>
      <c r="F20" s="38"/>
      <c r="G20" s="48">
        <f aca="true" t="shared" si="6" ref="G20:G27">B20</f>
        <v>2008</v>
      </c>
      <c r="H20" s="49">
        <f t="shared" si="0"/>
        <v>79.18283172</v>
      </c>
      <c r="I20" s="49">
        <f t="shared" si="1"/>
        <v>87.4554652</v>
      </c>
      <c r="J20" s="49">
        <f t="shared" si="2"/>
        <v>93.029950888</v>
      </c>
      <c r="K20" s="49"/>
      <c r="L20" s="48">
        <f aca="true" t="shared" si="7" ref="L20:L27">G20</f>
        <v>2008</v>
      </c>
      <c r="M20" s="49">
        <f>K$11*'Farm bases'!K28+L$11*'Farm bases'!L28+M$11*'Farm bases'!M28+N$11*'Farm bases'!N28</f>
        <v>345.7598</v>
      </c>
      <c r="N20" s="49">
        <f t="shared" si="3"/>
        <v>266.57696827999996</v>
      </c>
      <c r="O20" s="49">
        <f t="shared" si="4"/>
        <v>258.3043348</v>
      </c>
      <c r="P20" s="49">
        <f t="shared" si="5"/>
        <v>252.72984911199998</v>
      </c>
      <c r="Q20" s="19"/>
    </row>
    <row r="21" spans="1:17" ht="15.75">
      <c r="A21" s="19"/>
      <c r="B21" s="59">
        <f>'Farm bases'!B12</f>
        <v>2009</v>
      </c>
      <c r="C21" s="49">
        <f>G$11*(('Farm bases'!K12-'Farm bases'!K$20)*'Farm bases'!C$37*K$11+('Farm bases'!L12-'Farm bases'!L$20)*'Farm bases'!D$37*L$11+('Farm bases'!M12-'Farm bases'!M$20)*'Farm bases'!E$37*M$11+('Farm bases'!N12-'Farm bases'!N$20)*'Farm bases'!F$37*N$11)</f>
        <v>-6.920918280000004</v>
      </c>
      <c r="D21" s="49">
        <f>G$11*(('Farm bases'!C29-'Farm bases'!C$37)*'Farm bases'!K$20*K$11+('Farm bases'!D29-'Farm bases'!D$37)*'Farm bases'!L$20*L$11+('Farm bases'!E29-'Farm bases'!E$37)*'Farm bases'!M$20*M$11+('Farm bases'!F29-'Farm bases'!F$37)*'Farm bases'!N$20*N$11)</f>
        <v>11.026237792</v>
      </c>
      <c r="E21" s="49">
        <f>G$11*(('Farm bases'!K29-'Farm bases'!K$37)*K$11+('Farm bases'!L29-'Farm bases'!L$37)*L$11+('Farm bases'!M29-'Farm bases'!M$37)*M$11+('Farm bases'!N29-'Farm bases'!N$37)*N$11)</f>
        <v>1.957680888000004</v>
      </c>
      <c r="F21" s="38"/>
      <c r="G21" s="48">
        <f t="shared" si="6"/>
        <v>2009</v>
      </c>
      <c r="H21" s="49">
        <f t="shared" si="0"/>
        <v>66.57908171999999</v>
      </c>
      <c r="I21" s="49">
        <f t="shared" si="1"/>
        <v>84.526237792</v>
      </c>
      <c r="J21" s="49">
        <f t="shared" si="2"/>
        <v>75.457680888</v>
      </c>
      <c r="K21" s="49"/>
      <c r="L21" s="48">
        <f t="shared" si="7"/>
        <v>2009</v>
      </c>
      <c r="M21" s="49">
        <f>K$11*'Farm bases'!K29+L$11*'Farm bases'!L29+M$11*'Farm bases'!M29+N$11*'Farm bases'!N29</f>
        <v>275.47072000000003</v>
      </c>
      <c r="N21" s="49">
        <f t="shared" si="3"/>
        <v>208.89163828000005</v>
      </c>
      <c r="O21" s="49">
        <f t="shared" si="4"/>
        <v>190.944482208</v>
      </c>
      <c r="P21" s="49">
        <f t="shared" si="5"/>
        <v>200.01303911200003</v>
      </c>
      <c r="Q21" s="19"/>
    </row>
    <row r="22" spans="1:17" ht="15.75">
      <c r="A22" s="19"/>
      <c r="B22" s="59">
        <f>'Farm bases'!B13</f>
        <v>2010</v>
      </c>
      <c r="C22" s="49">
        <f>G$11*(('Farm bases'!K13-'Farm bases'!K$20)*'Farm bases'!C$37*K$11+('Farm bases'!L13-'Farm bases'!L$20)*'Farm bases'!D$37*L$11+('Farm bases'!M13-'Farm bases'!M$20)*'Farm bases'!E$37*M$11+('Farm bases'!N13-'Farm bases'!N$20)*'Farm bases'!F$37*N$11)</f>
        <v>-3.2556682800000045</v>
      </c>
      <c r="D22" s="49">
        <f>G$11*(('Farm bases'!C30-'Farm bases'!C$37)*'Farm bases'!K$20*K$11+('Farm bases'!D30-'Farm bases'!D$37)*'Farm bases'!L$20*L$11+('Farm bases'!E30-'Farm bases'!E$37)*'Farm bases'!M$20*M$11+('Farm bases'!F30-'Farm bases'!F$37)*'Farm bases'!N$20*N$11)</f>
        <v>15.521571480000002</v>
      </c>
      <c r="E22" s="49">
        <f>G$11*(('Farm bases'!K30-'Farm bases'!K$37)*K$11+('Farm bases'!L30-'Farm bases'!L$37)*L$11+('Farm bases'!M30-'Farm bases'!M$37)*M$11+('Farm bases'!N30-'Farm bases'!N$37)*N$11)</f>
        <v>11.317100888</v>
      </c>
      <c r="F22" s="38"/>
      <c r="G22" s="48">
        <f t="shared" si="6"/>
        <v>2010</v>
      </c>
      <c r="H22" s="49">
        <f t="shared" si="0"/>
        <v>70.24433171999999</v>
      </c>
      <c r="I22" s="49">
        <f t="shared" si="1"/>
        <v>89.02157148</v>
      </c>
      <c r="J22" s="49">
        <f t="shared" si="2"/>
        <v>84.817100888</v>
      </c>
      <c r="K22" s="49"/>
      <c r="L22" s="48">
        <f t="shared" si="7"/>
        <v>2010</v>
      </c>
      <c r="M22" s="49">
        <f>K$11*'Farm bases'!K30+L$11*'Farm bases'!L30+M$11*'Farm bases'!M30+N$11*'Farm bases'!N30</f>
        <v>312.90840000000003</v>
      </c>
      <c r="N22" s="49">
        <f t="shared" si="3"/>
        <v>242.66406828000004</v>
      </c>
      <c r="O22" s="49">
        <f t="shared" si="4"/>
        <v>223.88682852000002</v>
      </c>
      <c r="P22" s="49">
        <f t="shared" si="5"/>
        <v>228.09129911200003</v>
      </c>
      <c r="Q22" s="19"/>
    </row>
    <row r="23" spans="1:17" ht="15.75">
      <c r="A23" s="19"/>
      <c r="B23" s="59">
        <f>'Farm bases'!B14</f>
        <v>2011</v>
      </c>
      <c r="C23" s="49">
        <f>G$11*(('Farm bases'!K14-'Farm bases'!K$20)*'Farm bases'!C$37*K$11+('Farm bases'!L14-'Farm bases'!L$20)*'Farm bases'!D$37*L$11+('Farm bases'!M14-'Farm bases'!M$20)*'Farm bases'!E$37*M$11+('Farm bases'!N14-'Farm bases'!N$20)*'Farm bases'!F$37*N$11)</f>
        <v>15.648981719999998</v>
      </c>
      <c r="D23" s="49">
        <f>G$11*(('Farm bases'!C31-'Farm bases'!C$37)*'Farm bases'!K$20*K$11+('Farm bases'!D31-'Farm bases'!D$37)*'Farm bases'!L$20*L$11+('Farm bases'!E31-'Farm bases'!E$37)*'Farm bases'!M$20*M$11+('Farm bases'!F31-'Farm bases'!F$37)*'Farm bases'!N$20*N$11)</f>
        <v>7.507456016000001</v>
      </c>
      <c r="E23" s="49">
        <f>G$11*(('Farm bases'!K31-'Farm bases'!K$37)*K$11+('Farm bases'!L31-'Farm bases'!L$37)*L$11+('Farm bases'!M31-'Farm bases'!M$37)*M$11+('Farm bases'!N31-'Farm bases'!N$37)*N$11)</f>
        <v>24.169560888000007</v>
      </c>
      <c r="F23" s="38"/>
      <c r="G23" s="48">
        <f t="shared" si="6"/>
        <v>2011</v>
      </c>
      <c r="H23" s="49">
        <f t="shared" si="0"/>
        <v>89.14898172</v>
      </c>
      <c r="I23" s="49">
        <f t="shared" si="1"/>
        <v>81.007456016</v>
      </c>
      <c r="J23" s="49">
        <f t="shared" si="2"/>
        <v>97.669560888</v>
      </c>
      <c r="K23" s="49"/>
      <c r="L23" s="48">
        <f t="shared" si="7"/>
        <v>2011</v>
      </c>
      <c r="M23" s="49">
        <f>K$11*'Farm bases'!K31+L$11*'Farm bases'!L31+M$11*'Farm bases'!M31+N$11*'Farm bases'!N31</f>
        <v>364.31824</v>
      </c>
      <c r="N23" s="49">
        <f t="shared" si="3"/>
        <v>275.16925828</v>
      </c>
      <c r="O23" s="49">
        <f t="shared" si="4"/>
        <v>283.310783984</v>
      </c>
      <c r="P23" s="49">
        <f t="shared" si="5"/>
        <v>266.64867911199997</v>
      </c>
      <c r="Q23" s="19"/>
    </row>
    <row r="24" spans="1:17" ht="15.75">
      <c r="A24" s="19"/>
      <c r="B24" s="59">
        <f>'Farm bases'!B15</f>
        <v>2012</v>
      </c>
      <c r="C24" s="49">
        <f>G$11*(('Farm bases'!K15-'Farm bases'!K$20)*'Farm bases'!C$37*K$11+('Farm bases'!L15-'Farm bases'!L$20)*'Farm bases'!D$37*L$11+('Farm bases'!M15-'Farm bases'!M$20)*'Farm bases'!E$37*M$11+('Farm bases'!N15-'Farm bases'!N$20)*'Farm bases'!F$37*N$11)</f>
        <v>3.034971719999998</v>
      </c>
      <c r="D24" s="49">
        <f>G$11*(('Farm bases'!C32-'Farm bases'!C$37)*'Farm bases'!K$20*K$11+('Farm bases'!D32-'Farm bases'!D$37)*'Farm bases'!L$20*L$11+('Farm bases'!E32-'Farm bases'!E$37)*'Farm bases'!M$20*M$11+('Farm bases'!F32-'Farm bases'!F$37)*'Farm bases'!N$20*N$11)</f>
        <v>3.908265848</v>
      </c>
      <c r="E24" s="49">
        <f>G$11*(('Farm bases'!K32-'Farm bases'!K$37)*K$11+('Farm bases'!L32-'Farm bases'!L$37)*L$11+('Farm bases'!M32-'Farm bases'!M$37)*M$11+('Farm bases'!N32-'Farm bases'!N$37)*N$11)</f>
        <v>6.446776888000006</v>
      </c>
      <c r="F24" s="38"/>
      <c r="G24" s="48">
        <f t="shared" si="6"/>
        <v>2012</v>
      </c>
      <c r="H24" s="49">
        <f t="shared" si="0"/>
        <v>76.53497172</v>
      </c>
      <c r="I24" s="49">
        <f t="shared" si="1"/>
        <v>77.408265848</v>
      </c>
      <c r="J24" s="49">
        <f t="shared" si="2"/>
        <v>79.946776888</v>
      </c>
      <c r="K24" s="49"/>
      <c r="L24" s="48">
        <f t="shared" si="7"/>
        <v>2012</v>
      </c>
      <c r="M24" s="49">
        <f>K$11*'Farm bases'!K32+L$11*'Farm bases'!L32+M$11*'Farm bases'!M32+N$11*'Farm bases'!N32</f>
        <v>293.42710400000004</v>
      </c>
      <c r="N24" s="49">
        <f t="shared" si="3"/>
        <v>216.89213228000006</v>
      </c>
      <c r="O24" s="49">
        <f t="shared" si="4"/>
        <v>216.01883815200006</v>
      </c>
      <c r="P24" s="49">
        <f t="shared" si="5"/>
        <v>213.48032711200005</v>
      </c>
      <c r="Q24" s="19"/>
    </row>
    <row r="25" spans="1:17" ht="15.75">
      <c r="A25" s="19"/>
      <c r="B25" s="59">
        <f>'Farm bases'!B16</f>
        <v>2013</v>
      </c>
      <c r="C25" s="49">
        <f>G$11*(('Farm bases'!K16-'Farm bases'!K$20)*'Farm bases'!C$37*K$11+('Farm bases'!L16-'Farm bases'!L$20)*'Farm bases'!D$37*L$11+('Farm bases'!M16-'Farm bases'!M$20)*'Farm bases'!E$37*M$11+('Farm bases'!N16-'Farm bases'!N$20)*'Farm bases'!F$37*N$11)</f>
        <v>-0.34799028000000465</v>
      </c>
      <c r="D25" s="49">
        <f>G$11*(('Farm bases'!C33-'Farm bases'!C$37)*'Farm bases'!K$20*K$11+('Farm bases'!D33-'Farm bases'!D$37)*'Farm bases'!L$20*L$11+('Farm bases'!E33-'Farm bases'!E$37)*'Farm bases'!M$20*M$11+('Farm bases'!F33-'Farm bases'!F$37)*'Farm bases'!N$20*N$11)</f>
        <v>0.5482928640000002</v>
      </c>
      <c r="E25" s="49">
        <f>G$11*(('Farm bases'!K33-'Farm bases'!K$37)*K$11+('Farm bases'!L33-'Farm bases'!L$37)*L$11+('Farm bases'!M33-'Farm bases'!M$37)*M$11+('Farm bases'!N33-'Farm bases'!N$37)*N$11)</f>
        <v>-1.2739495119999997</v>
      </c>
      <c r="F25" s="38"/>
      <c r="G25" s="48">
        <f t="shared" si="6"/>
        <v>2013</v>
      </c>
      <c r="H25" s="49">
        <f t="shared" si="0"/>
        <v>73.15200972</v>
      </c>
      <c r="I25" s="49">
        <f t="shared" si="1"/>
        <v>74.048292864</v>
      </c>
      <c r="J25" s="49">
        <f t="shared" si="2"/>
        <v>72.226050488</v>
      </c>
      <c r="K25" s="49"/>
      <c r="L25" s="48">
        <f t="shared" si="7"/>
        <v>2013</v>
      </c>
      <c r="M25" s="49">
        <f>K$11*'Farm bases'!K33+L$11*'Farm bases'!L33+M$11*'Farm bases'!M33+N$11*'Farm bases'!N33</f>
        <v>262.5441984</v>
      </c>
      <c r="N25" s="49">
        <f t="shared" si="3"/>
        <v>189.39218868000003</v>
      </c>
      <c r="O25" s="49">
        <f t="shared" si="4"/>
        <v>188.495905536</v>
      </c>
      <c r="P25" s="49">
        <f t="shared" si="5"/>
        <v>190.31814791200003</v>
      </c>
      <c r="Q25" s="19"/>
    </row>
    <row r="26" spans="1:17" ht="15.75">
      <c r="A26" s="19"/>
      <c r="B26" s="59">
        <f>'Farm bases'!B17</f>
        <v>2014</v>
      </c>
      <c r="C26" s="49">
        <f>G$11*(('Farm bases'!K17-'Farm bases'!K$20)*'Farm bases'!C$37*K$11+('Farm bases'!L17-'Farm bases'!L$20)*'Farm bases'!D$37*L$11+('Farm bases'!M17-'Farm bases'!M$20)*'Farm bases'!E$37*M$11+('Farm bases'!N17-'Farm bases'!N$20)*'Farm bases'!F$37*N$11)</f>
        <v>2.364925319999995</v>
      </c>
      <c r="D26" s="49">
        <f>G$11*(('Farm bases'!C34-'Farm bases'!C$37)*'Farm bases'!K$20*K$11+('Farm bases'!D34-'Farm bases'!D$37)*'Farm bases'!L$20*L$11+('Farm bases'!E34-'Farm bases'!E$37)*'Farm bases'!M$20*M$11+('Farm bases'!F34-'Farm bases'!F$37)*'Farm bases'!N$20*N$11)</f>
        <v>-4.2025896</v>
      </c>
      <c r="E26" s="49">
        <f>G$11*(('Farm bases'!K34-'Farm bases'!K$37)*K$11+('Farm bases'!L34-'Farm bases'!L$37)*L$11+('Farm bases'!M34-'Farm bases'!M$37)*M$11+('Farm bases'!N34-'Farm bases'!N$37)*N$11)</f>
        <v>-3.000229912</v>
      </c>
      <c r="F26" s="38"/>
      <c r="G26" s="48">
        <f t="shared" si="6"/>
        <v>2014</v>
      </c>
      <c r="H26" s="49">
        <f t="shared" si="0"/>
        <v>75.86492532</v>
      </c>
      <c r="I26" s="49">
        <f t="shared" si="1"/>
        <v>69.2974104</v>
      </c>
      <c r="J26" s="49">
        <f t="shared" si="2"/>
        <v>70.499770088</v>
      </c>
      <c r="K26" s="49"/>
      <c r="L26" s="48">
        <f t="shared" si="7"/>
        <v>2014</v>
      </c>
      <c r="M26" s="49">
        <f>K$11*'Farm bases'!K34+L$11*'Farm bases'!L34+M$11*'Farm bases'!M34+N$11*'Farm bases'!N34</f>
        <v>255.6390768</v>
      </c>
      <c r="N26" s="49">
        <f t="shared" si="3"/>
        <v>179.77415148</v>
      </c>
      <c r="O26" s="49">
        <f t="shared" si="4"/>
        <v>186.3416664</v>
      </c>
      <c r="P26" s="49">
        <f t="shared" si="5"/>
        <v>185.139306712</v>
      </c>
      <c r="Q26" s="19"/>
    </row>
    <row r="27" spans="1:17" ht="15.75">
      <c r="A27" s="19"/>
      <c r="B27" s="59">
        <f>'Farm bases'!B18</f>
        <v>2015</v>
      </c>
      <c r="C27" s="49">
        <f>G$11*(('Farm bases'!K18-'Farm bases'!K$20)*'Farm bases'!C$37*K$11+('Farm bases'!L18-'Farm bases'!L$20)*'Farm bases'!D$37*L$11+('Farm bases'!M18-'Farm bases'!M$20)*'Farm bases'!E$37*M$11+('Farm bases'!N18-'Farm bases'!N$20)*'Farm bases'!F$37*N$11)</f>
        <v>11.828452919999991</v>
      </c>
      <c r="D27" s="49">
        <f>G$11*(('Farm bases'!C35-'Farm bases'!C$37)*'Farm bases'!K$20*K$11+('Farm bases'!D35-'Farm bases'!D$37)*'Farm bases'!L$20*L$11+('Farm bases'!E35-'Farm bases'!E$37)*'Farm bases'!M$20*M$11+('Farm bases'!F35-'Farm bases'!F$37)*'Farm bases'!N$20*N$11)</f>
        <v>-3.182162216</v>
      </c>
      <c r="E27" s="49">
        <f>G$11*(('Farm bases'!K35-'Farm bases'!K$37)*K$11+('Farm bases'!L35-'Farm bases'!L$37)*L$11+('Farm bases'!M35-'Farm bases'!M$37)*M$11+('Farm bases'!N35-'Farm bases'!N$37)*N$11)</f>
        <v>6.622917207999995</v>
      </c>
      <c r="F27" s="38"/>
      <c r="G27" s="48">
        <f t="shared" si="6"/>
        <v>2015</v>
      </c>
      <c r="H27" s="49">
        <f t="shared" si="0"/>
        <v>85.32845291999999</v>
      </c>
      <c r="I27" s="49">
        <f t="shared" si="1"/>
        <v>70.317837784</v>
      </c>
      <c r="J27" s="49">
        <f t="shared" si="2"/>
        <v>80.12291720799999</v>
      </c>
      <c r="K27" s="49"/>
      <c r="L27" s="48">
        <f t="shared" si="7"/>
        <v>2015</v>
      </c>
      <c r="M27" s="49">
        <f>K$11*'Farm bases'!K35+L$11*'Farm bases'!L35+M$11*'Farm bases'!M35+N$11*'Farm bases'!N35</f>
        <v>294.13166528</v>
      </c>
      <c r="N27" s="49">
        <f t="shared" si="3"/>
        <v>208.80321236</v>
      </c>
      <c r="O27" s="49">
        <f t="shared" si="4"/>
        <v>223.813827496</v>
      </c>
      <c r="P27" s="49">
        <f t="shared" si="5"/>
        <v>214.008748072</v>
      </c>
      <c r="Q27" s="19"/>
    </row>
    <row r="28" spans="1:17" ht="15.75">
      <c r="A28" s="19"/>
      <c r="B28" s="38"/>
      <c r="C28" s="38"/>
      <c r="D28" s="38"/>
      <c r="E28" s="38"/>
      <c r="F28" s="38"/>
      <c r="G28" s="38"/>
      <c r="H28" s="38"/>
      <c r="I28" s="38"/>
      <c r="J28" s="38"/>
      <c r="K28" s="49"/>
      <c r="L28" s="38"/>
      <c r="M28" s="38"/>
      <c r="N28" s="38"/>
      <c r="O28" s="38"/>
      <c r="P28" s="38"/>
      <c r="Q28" s="19"/>
    </row>
    <row r="29" spans="1:17" ht="15.75">
      <c r="A29" s="19"/>
      <c r="B29" s="48" t="s">
        <v>7</v>
      </c>
      <c r="C29" s="49">
        <f>AVERAGE(C18:C27)</f>
        <v>-3.730349362740526E-15</v>
      </c>
      <c r="D29" s="49">
        <f>AVERAGE(D18:D27)</f>
        <v>4.440892098500626E-16</v>
      </c>
      <c r="E29" s="49">
        <f>AVERAGE(E18:E27)</f>
        <v>1.2434497875801752E-15</v>
      </c>
      <c r="F29" s="38"/>
      <c r="G29" s="48" t="s">
        <v>7</v>
      </c>
      <c r="H29" s="49">
        <f>AVERAGE(H18:H27)</f>
        <v>73.5</v>
      </c>
      <c r="I29" s="49">
        <f>AVERAGE(I18:I27)</f>
        <v>73.5</v>
      </c>
      <c r="J29" s="49">
        <f>AVERAGE(J18:J27)</f>
        <v>73.50000000000001</v>
      </c>
      <c r="K29" s="49"/>
      <c r="L29" s="48" t="s">
        <v>7</v>
      </c>
      <c r="M29" s="49">
        <f>AVERAGE(M18:M27)</f>
        <v>267.63999644800003</v>
      </c>
      <c r="N29" s="49">
        <f>AVERAGE(N18:N27)</f>
        <v>194.13999644800003</v>
      </c>
      <c r="O29" s="49">
        <f>AVERAGE(O18:O27)</f>
        <v>194.13999644800003</v>
      </c>
      <c r="P29" s="49">
        <f>AVERAGE(P18:P27)</f>
        <v>194.139996448</v>
      </c>
      <c r="Q29" s="19"/>
    </row>
    <row r="30" spans="1:17" ht="15.75">
      <c r="A30" s="19"/>
      <c r="B30" s="48" t="s">
        <v>8</v>
      </c>
      <c r="C30" s="49">
        <f>MIN(C18:C27)</f>
        <v>-19.042418280000003</v>
      </c>
      <c r="D30" s="49">
        <f>MIN(D18:D27)</f>
        <v>-25.274390664</v>
      </c>
      <c r="E30" s="49">
        <f>MIN(E18:E27)</f>
        <v>-38.092359112</v>
      </c>
      <c r="F30" s="38"/>
      <c r="G30" s="48" t="s">
        <v>8</v>
      </c>
      <c r="H30" s="49">
        <f>MIN(H18:H27)</f>
        <v>54.45758171999999</v>
      </c>
      <c r="I30" s="49">
        <f>MIN(I18:I27)</f>
        <v>48.225609336000005</v>
      </c>
      <c r="J30" s="49">
        <f>MIN(J18:J27)</f>
        <v>35.407640888</v>
      </c>
      <c r="K30" s="49"/>
      <c r="L30" s="48" t="s">
        <v>8</v>
      </c>
      <c r="M30" s="49">
        <f>MIN(M18:M27)</f>
        <v>115.27055999999999</v>
      </c>
      <c r="N30" s="49">
        <f>MIN(N18:N27)</f>
        <v>60.812978279999996</v>
      </c>
      <c r="O30" s="49">
        <f>MIN(O18:O27)</f>
        <v>67.04495066399998</v>
      </c>
      <c r="P30" s="49">
        <f>MIN(P18:P27)</f>
        <v>79.86291911199999</v>
      </c>
      <c r="Q30" s="19"/>
    </row>
    <row r="31" spans="1:17" ht="15.75">
      <c r="A31" s="19"/>
      <c r="B31" s="48" t="s">
        <v>9</v>
      </c>
      <c r="C31" s="49">
        <f>MAX(C18:C27)</f>
        <v>15.648981719999998</v>
      </c>
      <c r="D31" s="49">
        <f>MAX(D18:D27)</f>
        <v>15.521571480000002</v>
      </c>
      <c r="E31" s="49">
        <f>MAX(E18:E27)</f>
        <v>24.169560888000007</v>
      </c>
      <c r="F31" s="38"/>
      <c r="G31" s="48" t="s">
        <v>9</v>
      </c>
      <c r="H31" s="49">
        <f>MAX(H18:H27)</f>
        <v>89.14898172</v>
      </c>
      <c r="I31" s="49">
        <f>MAX(I18:I27)</f>
        <v>89.02157148</v>
      </c>
      <c r="J31" s="49">
        <f>MAX(J18:J27)</f>
        <v>97.669560888</v>
      </c>
      <c r="K31" s="49"/>
      <c r="L31" s="48" t="s">
        <v>9</v>
      </c>
      <c r="M31" s="49">
        <f>MAX(M18:M27)</f>
        <v>364.31824</v>
      </c>
      <c r="N31" s="49">
        <f>MAX(N18:N27)</f>
        <v>275.16925828</v>
      </c>
      <c r="O31" s="49">
        <f>MAX(O18:O27)</f>
        <v>283.310783984</v>
      </c>
      <c r="P31" s="49">
        <f>MAX(P18:P27)</f>
        <v>266.64867911199997</v>
      </c>
      <c r="Q31" s="19"/>
    </row>
    <row r="32" spans="1:17" ht="15.75">
      <c r="A32" s="19"/>
      <c r="B32" s="25"/>
      <c r="C32" s="26"/>
      <c r="D32" s="26"/>
      <c r="E32" s="26"/>
      <c r="F32" s="26"/>
      <c r="G32" s="25"/>
      <c r="H32" s="25"/>
      <c r="I32" s="26"/>
      <c r="J32" s="27"/>
      <c r="K32" s="27"/>
      <c r="L32" s="27"/>
      <c r="M32" s="25"/>
      <c r="N32" s="26"/>
      <c r="O32" s="27"/>
      <c r="P32" s="27"/>
      <c r="Q32" s="19"/>
    </row>
    <row r="33" spans="1:17" ht="15.75">
      <c r="A33" s="19"/>
      <c r="B33" s="19"/>
      <c r="C33" s="22"/>
      <c r="D33" s="22"/>
      <c r="E33" s="22"/>
      <c r="F33" s="22"/>
      <c r="G33" s="19"/>
      <c r="H33" s="19"/>
      <c r="I33" s="22"/>
      <c r="J33" s="23"/>
      <c r="K33" s="23"/>
      <c r="L33" s="23"/>
      <c r="M33" s="19"/>
      <c r="N33" s="22"/>
      <c r="O33" s="23"/>
      <c r="P33" s="23"/>
      <c r="Q33" s="19"/>
    </row>
    <row r="34" spans="1:17" ht="15.75">
      <c r="A34" s="19"/>
      <c r="B34" s="60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28"/>
    </row>
    <row r="35" spans="1:17" ht="15.75">
      <c r="A35" s="19"/>
      <c r="B35" s="62" t="s">
        <v>10</v>
      </c>
      <c r="C35" s="63"/>
      <c r="D35" s="64"/>
      <c r="E35" s="64"/>
      <c r="F35" s="64"/>
      <c r="G35" s="64"/>
      <c r="H35" s="64"/>
      <c r="I35" s="64"/>
      <c r="J35" s="64"/>
      <c r="K35" s="63" t="s">
        <v>42</v>
      </c>
      <c r="L35" s="64"/>
      <c r="M35" s="64"/>
      <c r="N35" s="65" t="s">
        <v>53</v>
      </c>
      <c r="O35" s="65" t="s">
        <v>53</v>
      </c>
      <c r="P35" s="65" t="s">
        <v>53</v>
      </c>
      <c r="Q35" s="29"/>
    </row>
    <row r="36" spans="1:17" ht="15.75">
      <c r="A36" s="19"/>
      <c r="B36" s="66"/>
      <c r="C36" s="65"/>
      <c r="D36" s="65"/>
      <c r="E36" s="65"/>
      <c r="F36" s="65"/>
      <c r="G36" s="48"/>
      <c r="H36" s="48"/>
      <c r="I36" s="48"/>
      <c r="J36" s="48"/>
      <c r="K36" s="48" t="s">
        <v>16</v>
      </c>
      <c r="L36" s="48" t="s">
        <v>16</v>
      </c>
      <c r="M36" s="48" t="s">
        <v>23</v>
      </c>
      <c r="N36" s="48" t="s">
        <v>16</v>
      </c>
      <c r="O36" s="48" t="s">
        <v>16</v>
      </c>
      <c r="P36" s="48" t="s">
        <v>23</v>
      </c>
      <c r="Q36" s="30"/>
    </row>
    <row r="37" spans="1:17" ht="15.75">
      <c r="A37" s="19"/>
      <c r="B37" s="66"/>
      <c r="C37" s="67" t="s">
        <v>19</v>
      </c>
      <c r="D37" s="67" t="s">
        <v>22</v>
      </c>
      <c r="E37" s="67" t="s">
        <v>25</v>
      </c>
      <c r="F37" s="67" t="s">
        <v>26</v>
      </c>
      <c r="G37" s="50" t="s">
        <v>29</v>
      </c>
      <c r="H37" s="50" t="s">
        <v>34</v>
      </c>
      <c r="I37" s="50" t="s">
        <v>35</v>
      </c>
      <c r="J37" s="50" t="s">
        <v>38</v>
      </c>
      <c r="K37" s="48" t="s">
        <v>17</v>
      </c>
      <c r="L37" s="48" t="s">
        <v>21</v>
      </c>
      <c r="M37" s="48" t="s">
        <v>24</v>
      </c>
      <c r="N37" s="48" t="s">
        <v>17</v>
      </c>
      <c r="O37" s="48" t="s">
        <v>21</v>
      </c>
      <c r="P37" s="48" t="s">
        <v>24</v>
      </c>
      <c r="Q37" s="30"/>
    </row>
    <row r="38" spans="1:17" ht="15.75">
      <c r="A38" s="19"/>
      <c r="B38" s="66"/>
      <c r="C38" s="68" t="s">
        <v>20</v>
      </c>
      <c r="D38" s="68" t="s">
        <v>20</v>
      </c>
      <c r="E38" s="68" t="s">
        <v>20</v>
      </c>
      <c r="F38" s="68" t="s">
        <v>20</v>
      </c>
      <c r="G38" s="68" t="s">
        <v>30</v>
      </c>
      <c r="H38" s="68" t="s">
        <v>30</v>
      </c>
      <c r="I38" s="68" t="s">
        <v>30</v>
      </c>
      <c r="J38" s="68" t="s">
        <v>30</v>
      </c>
      <c r="K38" s="69" t="s">
        <v>18</v>
      </c>
      <c r="L38" s="69" t="s">
        <v>18</v>
      </c>
      <c r="M38" s="69" t="s">
        <v>18</v>
      </c>
      <c r="N38" s="70" t="s">
        <v>49</v>
      </c>
      <c r="O38" s="70" t="s">
        <v>49</v>
      </c>
      <c r="P38" s="70" t="s">
        <v>49</v>
      </c>
      <c r="Q38" s="31"/>
    </row>
    <row r="39" spans="1:17" ht="15.75">
      <c r="A39" s="19"/>
      <c r="B39" s="71" t="s">
        <v>11</v>
      </c>
      <c r="C39" s="32">
        <v>6</v>
      </c>
      <c r="D39" s="32">
        <v>5</v>
      </c>
      <c r="E39" s="32">
        <v>4.75</v>
      </c>
      <c r="F39" s="32">
        <v>11</v>
      </c>
      <c r="G39" s="33">
        <v>42</v>
      </c>
      <c r="H39" s="33">
        <v>0</v>
      </c>
      <c r="I39" s="33">
        <v>90</v>
      </c>
      <c r="J39" s="33">
        <v>33</v>
      </c>
      <c r="K39" s="65">
        <f>G11*((C39-'Farm bases'!K20)*'Farm bases'!C37*K11+(D39-'Farm bases'!L20)*'Farm bases'!D37*L11+(E39-'Farm bases'!M20)*'Farm bases'!E37*M11+(F39-'Farm bases'!N20)*'Farm bases'!F37*N11)</f>
        <v>19.054281719999995</v>
      </c>
      <c r="L39" s="65">
        <f>G11*((G39-'Farm bases'!C37)*'Farm bases'!K20*K11+(H39-'Farm bases'!D37)*'Farm bases'!L20*L11+(I39-'Farm bases'!E37)*'Farm bases'!M20*M11+(J39-'Farm bases'!F37)*'Farm bases'!N20*N11)</f>
        <v>0</v>
      </c>
      <c r="M39" s="65">
        <f>G11*((C39*G39-'Farm bases'!K37)*K11+(D39*H39-'Farm bases'!L37)*L11+(E39*I39-'Farm bases'!M37)*M11+(F39*J39-'Farm bases'!N37)*N11)</f>
        <v>17.577500888</v>
      </c>
      <c r="N39" s="65">
        <f>$G9+K39</f>
        <v>92.55428171999999</v>
      </c>
      <c r="O39" s="65">
        <f>$G9+L39</f>
        <v>73.5</v>
      </c>
      <c r="P39" s="65">
        <f>$G9+M39</f>
        <v>91.077500888</v>
      </c>
      <c r="Q39" s="29"/>
    </row>
    <row r="40" spans="1:17" ht="15.75">
      <c r="A40" s="19"/>
      <c r="B40" s="72"/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28"/>
    </row>
    <row r="41" spans="1:17" ht="15.75">
      <c r="A41" s="19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</row>
    <row r="42" spans="2:16" ht="15.75"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</row>
    <row r="84" spans="3:14" ht="15.75">
      <c r="C84" s="76"/>
      <c r="D84" s="76"/>
      <c r="E84" s="76"/>
      <c r="F84" s="76"/>
      <c r="G84" s="76"/>
      <c r="J84" s="76"/>
      <c r="K84" s="76"/>
      <c r="L84" s="76"/>
      <c r="M84" s="76"/>
      <c r="N84" s="76"/>
    </row>
    <row r="85" spans="3:14" ht="15.75">
      <c r="C85" s="76"/>
      <c r="D85" s="76"/>
      <c r="E85" s="76"/>
      <c r="F85" s="76"/>
      <c r="G85" s="76"/>
      <c r="J85" s="76"/>
      <c r="K85" s="76"/>
      <c r="L85" s="76"/>
      <c r="M85" s="76"/>
      <c r="N85" s="76"/>
    </row>
    <row r="86" spans="3:14" ht="15.75">
      <c r="C86" s="76"/>
      <c r="D86" s="76"/>
      <c r="E86" s="76"/>
      <c r="F86" s="76"/>
      <c r="G86" s="76"/>
      <c r="J86" s="76"/>
      <c r="K86" s="76"/>
      <c r="L86" s="76"/>
      <c r="M86" s="76"/>
      <c r="N86" s="76"/>
    </row>
    <row r="87" spans="3:14" ht="15.75">
      <c r="C87" s="76"/>
      <c r="D87" s="76"/>
      <c r="E87" s="76"/>
      <c r="F87" s="76"/>
      <c r="G87" s="76"/>
      <c r="J87" s="76"/>
      <c r="K87" s="76"/>
      <c r="L87" s="76"/>
      <c r="M87" s="76"/>
      <c r="N87" s="76"/>
    </row>
    <row r="88" spans="3:14" ht="15.75">
      <c r="C88" s="76"/>
      <c r="D88" s="76"/>
      <c r="E88" s="76"/>
      <c r="F88" s="76"/>
      <c r="G88" s="76"/>
      <c r="J88" s="76"/>
      <c r="K88" s="76"/>
      <c r="L88" s="76"/>
      <c r="M88" s="76"/>
      <c r="N88" s="76"/>
    </row>
    <row r="89" spans="3:14" ht="15.75">
      <c r="C89" s="76"/>
      <c r="D89" s="76"/>
      <c r="E89" s="76"/>
      <c r="F89" s="76"/>
      <c r="G89" s="76"/>
      <c r="J89" s="76"/>
      <c r="K89" s="76"/>
      <c r="L89" s="76"/>
      <c r="M89" s="76"/>
      <c r="N89" s="76"/>
    </row>
  </sheetData>
  <sheetProtection password="C4C7" sheet="1" objects="1" scenarios="1"/>
  <printOptions/>
  <pageMargins left="0.5" right="0.5" top="0.5" bottom="0.5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3"/>
  <sheetViews>
    <sheetView showOutlineSymbols="0" zoomScale="87" zoomScaleNormal="87" zoomScalePageLayoutView="0" workbookViewId="0" topLeftCell="A1">
      <selection activeCell="B9" sqref="B9"/>
    </sheetView>
  </sheetViews>
  <sheetFormatPr defaultColWidth="7.77734375" defaultRowHeight="15"/>
  <cols>
    <col min="1" max="1" width="4.77734375" style="73" customWidth="1"/>
    <col min="2" max="14" width="8.3359375" style="73" customWidth="1"/>
    <col min="15" max="15" width="4.77734375" style="73" customWidth="1"/>
    <col min="16" max="16384" width="7.77734375" style="73" customWidth="1"/>
  </cols>
  <sheetData>
    <row r="1" spans="1:15" ht="1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16.5" thickBot="1">
      <c r="A2" s="19"/>
      <c r="B2" s="80" t="s">
        <v>222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9"/>
    </row>
    <row r="3" spans="1:15" ht="15">
      <c r="A3" s="19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19"/>
    </row>
    <row r="4" spans="1:15" ht="15">
      <c r="A4" s="19"/>
      <c r="B4" s="38"/>
      <c r="C4" s="38" t="s">
        <v>54</v>
      </c>
      <c r="D4" s="38"/>
      <c r="E4" s="38"/>
      <c r="F4" s="38"/>
      <c r="G4" s="81" t="s">
        <v>230</v>
      </c>
      <c r="H4" s="82"/>
      <c r="I4" s="82"/>
      <c r="J4" s="82"/>
      <c r="K4" s="38"/>
      <c r="L4" s="38"/>
      <c r="M4" s="38"/>
      <c r="N4" s="38"/>
      <c r="O4" s="19"/>
    </row>
    <row r="5" spans="1:15" ht="15">
      <c r="A5" s="19"/>
      <c r="B5" s="38"/>
      <c r="C5" s="82" t="s">
        <v>199</v>
      </c>
      <c r="D5" s="33" t="s">
        <v>200</v>
      </c>
      <c r="E5" s="83"/>
      <c r="F5" s="83"/>
      <c r="G5" s="82" t="s">
        <v>198</v>
      </c>
      <c r="H5" s="141" t="s">
        <v>165</v>
      </c>
      <c r="I5" s="142"/>
      <c r="J5" s="83"/>
      <c r="K5" s="47" t="s">
        <v>62</v>
      </c>
      <c r="L5" s="47"/>
      <c r="M5" s="47"/>
      <c r="N5" s="47"/>
      <c r="O5" s="19"/>
    </row>
    <row r="6" spans="1:15" ht="15">
      <c r="A6" s="19"/>
      <c r="B6" s="38"/>
      <c r="C6" s="33" t="s">
        <v>213</v>
      </c>
      <c r="D6" s="33" t="s">
        <v>216</v>
      </c>
      <c r="E6" s="33" t="s">
        <v>216</v>
      </c>
      <c r="F6" s="33" t="s">
        <v>216</v>
      </c>
      <c r="G6" s="48"/>
      <c r="H6" s="48"/>
      <c r="I6" s="48"/>
      <c r="J6" s="48"/>
      <c r="K6" s="48"/>
      <c r="L6" s="48"/>
      <c r="M6" s="48"/>
      <c r="N6" s="48"/>
      <c r="O6" s="19"/>
    </row>
    <row r="7" spans="1:15" ht="15">
      <c r="A7" s="19"/>
      <c r="B7" s="38"/>
      <c r="C7" s="84" t="str">
        <f>FlexRent!K9</f>
        <v>wheat</v>
      </c>
      <c r="D7" s="84" t="str">
        <f>FlexRent!L9</f>
        <v>corn</v>
      </c>
      <c r="E7" s="84" t="str">
        <f>FlexRent!M9</f>
        <v>milo</v>
      </c>
      <c r="F7" s="84" t="str">
        <f>FlexRent!N9</f>
        <v>soybeans</v>
      </c>
      <c r="G7" s="84" t="str">
        <f>FlexRent!K9</f>
        <v>wheat</v>
      </c>
      <c r="H7" s="84" t="str">
        <f>FlexRent!L9</f>
        <v>corn</v>
      </c>
      <c r="I7" s="84" t="str">
        <f>FlexRent!M9</f>
        <v>milo</v>
      </c>
      <c r="J7" s="84" t="str">
        <f>FlexRent!N9</f>
        <v>soybeans</v>
      </c>
      <c r="K7" s="84" t="str">
        <f>FlexRent!K9</f>
        <v>wheat</v>
      </c>
      <c r="L7" s="84" t="str">
        <f>FlexRent!L9</f>
        <v>corn</v>
      </c>
      <c r="M7" s="84" t="str">
        <f>FlexRent!M9</f>
        <v>milo</v>
      </c>
      <c r="N7" s="84" t="str">
        <f>FlexRent!N9</f>
        <v>soybeans</v>
      </c>
      <c r="O7" s="19"/>
    </row>
    <row r="8" spans="1:15" ht="15">
      <c r="A8" s="19"/>
      <c r="B8" s="85" t="s">
        <v>235</v>
      </c>
      <c r="C8" s="86" t="s">
        <v>20</v>
      </c>
      <c r="D8" s="86" t="s">
        <v>20</v>
      </c>
      <c r="E8" s="86" t="s">
        <v>20</v>
      </c>
      <c r="F8" s="86" t="s">
        <v>20</v>
      </c>
      <c r="G8" s="86" t="s">
        <v>20</v>
      </c>
      <c r="H8" s="86" t="s">
        <v>20</v>
      </c>
      <c r="I8" s="86" t="s">
        <v>20</v>
      </c>
      <c r="J8" s="86" t="s">
        <v>20</v>
      </c>
      <c r="K8" s="86" t="s">
        <v>20</v>
      </c>
      <c r="L8" s="86" t="s">
        <v>20</v>
      </c>
      <c r="M8" s="86" t="s">
        <v>20</v>
      </c>
      <c r="N8" s="86" t="s">
        <v>20</v>
      </c>
      <c r="O8" s="19"/>
    </row>
    <row r="9" spans="1:15" ht="15">
      <c r="A9" s="19"/>
      <c r="B9" s="33">
        <v>2006</v>
      </c>
      <c r="C9" s="144">
        <f aca="true" t="shared" si="0" ref="C9:C18">VLOOKUP($B9+VLOOKUP(C$6,months,2)/100,cashprices,2)</f>
        <v>4.61</v>
      </c>
      <c r="D9" s="144">
        <f aca="true" t="shared" si="1" ref="D9:D18">VLOOKUP($B9+VLOOKUP(D$6,months,2)/100,cashprices,3)</f>
        <v>2.89</v>
      </c>
      <c r="E9" s="144">
        <f aca="true" t="shared" si="2" ref="E9:E18">VLOOKUP($B9+VLOOKUP(E$6,months,2)/100,cashprices,4)</f>
        <v>1.793792</v>
      </c>
      <c r="F9" s="144">
        <f aca="true" t="shared" si="3" ref="F9:F18">VLOOKUP($B9+VLOOKUP(F$6,months,2)/100,cashprices,5)</f>
        <v>5.56</v>
      </c>
      <c r="G9" s="87">
        <f>VLOOKUP($H$5,loanrates,2)</f>
        <v>3.18</v>
      </c>
      <c r="H9" s="87">
        <f>VLOOKUP($H$5,loanrates,3)</f>
        <v>2.06</v>
      </c>
      <c r="I9" s="87">
        <f>VLOOKUP($H$5,loanrates,4)</f>
        <v>1.9656</v>
      </c>
      <c r="J9" s="87">
        <f>VLOOKUP($H$5,loanrates,5)</f>
        <v>5.06</v>
      </c>
      <c r="K9" s="88">
        <f aca="true" t="shared" si="4" ref="K9:K18">MAX(C9,G9)</f>
        <v>4.61</v>
      </c>
      <c r="L9" s="88">
        <f aca="true" t="shared" si="5" ref="L9:L18">MAX(D9,H9)</f>
        <v>2.89</v>
      </c>
      <c r="M9" s="88">
        <f aca="true" t="shared" si="6" ref="M9:M18">MAX(E9,I9)</f>
        <v>1.9656</v>
      </c>
      <c r="N9" s="88">
        <f aca="true" t="shared" si="7" ref="N9:N18">MAX(F9,J9)</f>
        <v>5.56</v>
      </c>
      <c r="O9" s="19"/>
    </row>
    <row r="10" spans="1:15" ht="15">
      <c r="A10" s="19"/>
      <c r="B10" s="48">
        <f aca="true" t="shared" si="8" ref="B10:B18">B9+1</f>
        <v>2007</v>
      </c>
      <c r="C10" s="144">
        <f t="shared" si="0"/>
        <v>5.17</v>
      </c>
      <c r="D10" s="144">
        <f t="shared" si="1"/>
        <v>3.69</v>
      </c>
      <c r="E10" s="144">
        <f t="shared" si="2"/>
        <v>1.9255040000000003</v>
      </c>
      <c r="F10" s="144">
        <f t="shared" si="3"/>
        <v>8.67</v>
      </c>
      <c r="G10" s="87">
        <f>G9</f>
        <v>3.18</v>
      </c>
      <c r="H10" s="87">
        <f>H9</f>
        <v>2.06</v>
      </c>
      <c r="I10" s="87">
        <f>I9</f>
        <v>1.9656</v>
      </c>
      <c r="J10" s="87">
        <f>J9</f>
        <v>5.06</v>
      </c>
      <c r="K10" s="88">
        <f t="shared" si="4"/>
        <v>5.17</v>
      </c>
      <c r="L10" s="88">
        <f t="shared" si="5"/>
        <v>3.69</v>
      </c>
      <c r="M10" s="88">
        <f t="shared" si="6"/>
        <v>1.9656</v>
      </c>
      <c r="N10" s="88">
        <f t="shared" si="7"/>
        <v>8.67</v>
      </c>
      <c r="O10" s="19"/>
    </row>
    <row r="11" spans="1:15" ht="15">
      <c r="A11" s="19"/>
      <c r="B11" s="48">
        <f t="shared" si="8"/>
        <v>2008</v>
      </c>
      <c r="C11" s="144">
        <f t="shared" si="0"/>
        <v>7.73</v>
      </c>
      <c r="D11" s="144">
        <f t="shared" si="1"/>
        <v>5.01</v>
      </c>
      <c r="E11" s="144">
        <f t="shared" si="2"/>
        <v>2.0776000000000003</v>
      </c>
      <c r="F11" s="144">
        <f t="shared" si="3"/>
        <v>9.95</v>
      </c>
      <c r="G11" s="87">
        <f aca="true" t="shared" si="9" ref="G11:G18">G10</f>
        <v>3.18</v>
      </c>
      <c r="H11" s="87">
        <f aca="true" t="shared" si="10" ref="H11:H18">H10</f>
        <v>2.06</v>
      </c>
      <c r="I11" s="87">
        <f aca="true" t="shared" si="11" ref="I11:I18">I10</f>
        <v>1.9656</v>
      </c>
      <c r="J11" s="87">
        <f aca="true" t="shared" si="12" ref="J11:J18">J10</f>
        <v>5.06</v>
      </c>
      <c r="K11" s="88">
        <f t="shared" si="4"/>
        <v>7.73</v>
      </c>
      <c r="L11" s="88">
        <f t="shared" si="5"/>
        <v>5.01</v>
      </c>
      <c r="M11" s="88">
        <f t="shared" si="6"/>
        <v>2.0776000000000003</v>
      </c>
      <c r="N11" s="88">
        <f t="shared" si="7"/>
        <v>9.95</v>
      </c>
      <c r="O11" s="19"/>
    </row>
    <row r="12" spans="1:15" ht="15">
      <c r="A12" s="19"/>
      <c r="B12" s="48">
        <f t="shared" si="8"/>
        <v>2009</v>
      </c>
      <c r="C12" s="144">
        <f t="shared" si="0"/>
        <v>5.41</v>
      </c>
      <c r="D12" s="144">
        <f t="shared" si="1"/>
        <v>3.53</v>
      </c>
      <c r="E12" s="144">
        <f t="shared" si="2"/>
        <v>1.7192</v>
      </c>
      <c r="F12" s="144">
        <f t="shared" si="3"/>
        <v>9.1</v>
      </c>
      <c r="G12" s="87">
        <f t="shared" si="9"/>
        <v>3.18</v>
      </c>
      <c r="H12" s="87">
        <f t="shared" si="10"/>
        <v>2.06</v>
      </c>
      <c r="I12" s="87">
        <f t="shared" si="11"/>
        <v>1.9656</v>
      </c>
      <c r="J12" s="87">
        <f t="shared" si="12"/>
        <v>5.06</v>
      </c>
      <c r="K12" s="88">
        <f t="shared" si="4"/>
        <v>5.41</v>
      </c>
      <c r="L12" s="88">
        <f t="shared" si="5"/>
        <v>3.53</v>
      </c>
      <c r="M12" s="88">
        <f t="shared" si="6"/>
        <v>1.9656</v>
      </c>
      <c r="N12" s="88">
        <f t="shared" si="7"/>
        <v>9.1</v>
      </c>
      <c r="O12" s="19"/>
    </row>
    <row r="13" spans="1:15" ht="15">
      <c r="A13" s="19"/>
      <c r="B13" s="48">
        <f t="shared" si="8"/>
        <v>2010</v>
      </c>
      <c r="C13" s="144">
        <f t="shared" si="0"/>
        <v>4.54</v>
      </c>
      <c r="D13" s="144">
        <f t="shared" si="1"/>
        <v>4.48</v>
      </c>
      <c r="E13" s="144">
        <f t="shared" si="2"/>
        <v>2.5256000000000003</v>
      </c>
      <c r="F13" s="144">
        <f t="shared" si="3"/>
        <v>10.53</v>
      </c>
      <c r="G13" s="87">
        <f t="shared" si="9"/>
        <v>3.18</v>
      </c>
      <c r="H13" s="87">
        <f t="shared" si="10"/>
        <v>2.06</v>
      </c>
      <c r="I13" s="87">
        <f t="shared" si="11"/>
        <v>1.9656</v>
      </c>
      <c r="J13" s="87">
        <f t="shared" si="12"/>
        <v>5.06</v>
      </c>
      <c r="K13" s="88">
        <f t="shared" si="4"/>
        <v>4.54</v>
      </c>
      <c r="L13" s="88">
        <f t="shared" si="5"/>
        <v>4.48</v>
      </c>
      <c r="M13" s="88">
        <f t="shared" si="6"/>
        <v>2.5256000000000003</v>
      </c>
      <c r="N13" s="88">
        <f t="shared" si="7"/>
        <v>10.53</v>
      </c>
      <c r="O13" s="19"/>
    </row>
    <row r="14" spans="1:15" ht="15">
      <c r="A14" s="19"/>
      <c r="B14" s="48">
        <f t="shared" si="8"/>
        <v>2011</v>
      </c>
      <c r="C14" s="144">
        <f t="shared" si="0"/>
        <v>7.01</v>
      </c>
      <c r="D14" s="144">
        <f t="shared" si="1"/>
        <v>6</v>
      </c>
      <c r="E14" s="144">
        <f t="shared" si="2"/>
        <v>3.3824000000000005</v>
      </c>
      <c r="F14" s="144">
        <f t="shared" si="3"/>
        <v>11.64</v>
      </c>
      <c r="G14" s="87">
        <f t="shared" si="9"/>
        <v>3.18</v>
      </c>
      <c r="H14" s="87">
        <f t="shared" si="10"/>
        <v>2.06</v>
      </c>
      <c r="I14" s="87">
        <f t="shared" si="11"/>
        <v>1.9656</v>
      </c>
      <c r="J14" s="87">
        <f t="shared" si="12"/>
        <v>5.06</v>
      </c>
      <c r="K14" s="88">
        <f t="shared" si="4"/>
        <v>7.01</v>
      </c>
      <c r="L14" s="88">
        <f t="shared" si="5"/>
        <v>6</v>
      </c>
      <c r="M14" s="88">
        <f t="shared" si="6"/>
        <v>3.3824000000000005</v>
      </c>
      <c r="N14" s="88">
        <f t="shared" si="7"/>
        <v>11.64</v>
      </c>
      <c r="O14" s="19"/>
    </row>
    <row r="15" spans="1:15" ht="15">
      <c r="A15" s="19"/>
      <c r="B15" s="48">
        <f t="shared" si="8"/>
        <v>2012</v>
      </c>
      <c r="C15" s="144">
        <f t="shared" si="0"/>
        <v>6.484</v>
      </c>
      <c r="D15" s="144">
        <f t="shared" si="1"/>
        <v>4.806</v>
      </c>
      <c r="E15" s="144">
        <f t="shared" si="2"/>
        <v>2.3564800000000004</v>
      </c>
      <c r="F15" s="144">
        <f t="shared" si="3"/>
        <v>10.234</v>
      </c>
      <c r="G15" s="87">
        <f t="shared" si="9"/>
        <v>3.18</v>
      </c>
      <c r="H15" s="87">
        <f t="shared" si="10"/>
        <v>2.06</v>
      </c>
      <c r="I15" s="87">
        <f t="shared" si="11"/>
        <v>1.9656</v>
      </c>
      <c r="J15" s="87">
        <f t="shared" si="12"/>
        <v>5.06</v>
      </c>
      <c r="K15" s="88">
        <f t="shared" si="4"/>
        <v>6.484</v>
      </c>
      <c r="L15" s="88">
        <f t="shared" si="5"/>
        <v>4.806</v>
      </c>
      <c r="M15" s="88">
        <f t="shared" si="6"/>
        <v>2.3564800000000004</v>
      </c>
      <c r="N15" s="88">
        <f t="shared" si="7"/>
        <v>10.234</v>
      </c>
      <c r="O15" s="19"/>
    </row>
    <row r="16" spans="1:15" ht="15">
      <c r="A16" s="19"/>
      <c r="B16" s="48">
        <f t="shared" si="8"/>
        <v>2013</v>
      </c>
      <c r="C16" s="144">
        <f t="shared" si="0"/>
        <v>5.7707999999999995</v>
      </c>
      <c r="D16" s="144">
        <f t="shared" si="1"/>
        <v>4.469200000000001</v>
      </c>
      <c r="E16" s="144">
        <f t="shared" si="2"/>
        <v>2.340576</v>
      </c>
      <c r="F16" s="144">
        <f t="shared" si="3"/>
        <v>10.120800000000001</v>
      </c>
      <c r="G16" s="87">
        <f t="shared" si="9"/>
        <v>3.18</v>
      </c>
      <c r="H16" s="87">
        <f t="shared" si="10"/>
        <v>2.06</v>
      </c>
      <c r="I16" s="87">
        <f t="shared" si="11"/>
        <v>1.9656</v>
      </c>
      <c r="J16" s="87">
        <f t="shared" si="12"/>
        <v>5.06</v>
      </c>
      <c r="K16" s="88">
        <f t="shared" si="4"/>
        <v>5.7707999999999995</v>
      </c>
      <c r="L16" s="88">
        <f t="shared" si="5"/>
        <v>4.469200000000001</v>
      </c>
      <c r="M16" s="88">
        <f t="shared" si="6"/>
        <v>2.340576</v>
      </c>
      <c r="N16" s="88">
        <f t="shared" si="7"/>
        <v>10.120800000000001</v>
      </c>
      <c r="O16" s="19"/>
    </row>
    <row r="17" spans="1:15" ht="15">
      <c r="A17" s="19"/>
      <c r="B17" s="48">
        <f t="shared" si="8"/>
        <v>2014</v>
      </c>
      <c r="C17" s="144">
        <f t="shared" si="0"/>
        <v>5.66896</v>
      </c>
      <c r="D17" s="144">
        <f t="shared" si="1"/>
        <v>4.847040000000001</v>
      </c>
      <c r="E17" s="144">
        <f t="shared" si="2"/>
        <v>2.6261311999999997</v>
      </c>
      <c r="F17" s="144">
        <f t="shared" si="3"/>
        <v>10.61096</v>
      </c>
      <c r="G17" s="87">
        <f t="shared" si="9"/>
        <v>3.18</v>
      </c>
      <c r="H17" s="87">
        <f t="shared" si="10"/>
        <v>2.06</v>
      </c>
      <c r="I17" s="87">
        <f t="shared" si="11"/>
        <v>1.9656</v>
      </c>
      <c r="J17" s="87">
        <f t="shared" si="12"/>
        <v>5.06</v>
      </c>
      <c r="K17" s="88">
        <f t="shared" si="4"/>
        <v>5.66896</v>
      </c>
      <c r="L17" s="88">
        <f t="shared" si="5"/>
        <v>4.847040000000001</v>
      </c>
      <c r="M17" s="88">
        <f t="shared" si="6"/>
        <v>2.6261311999999997</v>
      </c>
      <c r="N17" s="88">
        <f t="shared" si="7"/>
        <v>10.61096</v>
      </c>
      <c r="O17" s="19"/>
    </row>
    <row r="18" spans="1:15" ht="15">
      <c r="A18" s="19"/>
      <c r="B18" s="85">
        <f t="shared" si="8"/>
        <v>2015</v>
      </c>
      <c r="C18" s="145">
        <f t="shared" si="0"/>
        <v>7.0901119999999995</v>
      </c>
      <c r="D18" s="145">
        <f t="shared" si="1"/>
        <v>5.083728</v>
      </c>
      <c r="E18" s="145">
        <f t="shared" si="2"/>
        <v>2.7206592</v>
      </c>
      <c r="F18" s="145">
        <f t="shared" si="3"/>
        <v>11.765151999999999</v>
      </c>
      <c r="G18" s="89">
        <f t="shared" si="9"/>
        <v>3.18</v>
      </c>
      <c r="H18" s="89">
        <f t="shared" si="10"/>
        <v>2.06</v>
      </c>
      <c r="I18" s="89">
        <f t="shared" si="11"/>
        <v>1.9656</v>
      </c>
      <c r="J18" s="89">
        <f t="shared" si="12"/>
        <v>5.06</v>
      </c>
      <c r="K18" s="90">
        <f t="shared" si="4"/>
        <v>7.0901119999999995</v>
      </c>
      <c r="L18" s="90">
        <f t="shared" si="5"/>
        <v>5.083728</v>
      </c>
      <c r="M18" s="90">
        <f t="shared" si="6"/>
        <v>2.7206592</v>
      </c>
      <c r="N18" s="90">
        <f t="shared" si="7"/>
        <v>11.765151999999999</v>
      </c>
      <c r="O18" s="19"/>
    </row>
    <row r="19" spans="1:15" ht="15">
      <c r="A19" s="19"/>
      <c r="B19" s="81" t="s">
        <v>236</v>
      </c>
      <c r="C19" s="88"/>
      <c r="D19" s="88"/>
      <c r="E19" s="88"/>
      <c r="F19" s="88"/>
      <c r="G19" s="88"/>
      <c r="H19" s="88"/>
      <c r="I19" s="88"/>
      <c r="J19" s="88"/>
      <c r="K19" s="91" t="s">
        <v>63</v>
      </c>
      <c r="L19" s="91" t="s">
        <v>65</v>
      </c>
      <c r="M19" s="91" t="s">
        <v>67</v>
      </c>
      <c r="N19" s="91" t="s">
        <v>68</v>
      </c>
      <c r="O19" s="19"/>
    </row>
    <row r="20" spans="1:15" ht="15">
      <c r="A20" s="19"/>
      <c r="B20" s="48"/>
      <c r="C20" s="92"/>
      <c r="D20" s="92"/>
      <c r="E20" s="92"/>
      <c r="F20" s="92"/>
      <c r="G20" s="92"/>
      <c r="H20" s="92"/>
      <c r="I20" s="92"/>
      <c r="J20" s="84" t="s">
        <v>7</v>
      </c>
      <c r="K20" s="88">
        <f>AVERAGE(K9:K18)</f>
        <v>5.9483872</v>
      </c>
      <c r="L20" s="88">
        <f>AVERAGE(L9:L18)</f>
        <v>4.480596800000001</v>
      </c>
      <c r="M20" s="88">
        <f>AVERAGE(M9:M18)</f>
        <v>2.39262464</v>
      </c>
      <c r="N20" s="88">
        <f>AVERAGE(N9:N18)</f>
        <v>9.818091200000001</v>
      </c>
      <c r="O20" s="19"/>
    </row>
    <row r="21" spans="1:15" ht="15">
      <c r="A21" s="19"/>
      <c r="B21" s="48"/>
      <c r="C21" s="92"/>
      <c r="D21" s="92"/>
      <c r="E21" s="92"/>
      <c r="F21" s="92"/>
      <c r="G21" s="92"/>
      <c r="H21" s="92"/>
      <c r="I21" s="92"/>
      <c r="J21" s="84"/>
      <c r="K21" s="88"/>
      <c r="L21" s="88"/>
      <c r="M21" s="88"/>
      <c r="N21" s="88"/>
      <c r="O21" s="19"/>
    </row>
    <row r="22" spans="1:15" ht="15">
      <c r="A22" s="19"/>
      <c r="B22" s="48"/>
      <c r="C22" s="139" t="s">
        <v>223</v>
      </c>
      <c r="D22" s="140"/>
      <c r="E22" s="140"/>
      <c r="F22" s="140"/>
      <c r="G22" s="139" t="s">
        <v>232</v>
      </c>
      <c r="H22" s="139"/>
      <c r="I22" s="139"/>
      <c r="J22" s="139"/>
      <c r="K22" s="38"/>
      <c r="L22" s="38"/>
      <c r="M22" s="38"/>
      <c r="N22" s="38"/>
      <c r="O22" s="19"/>
    </row>
    <row r="23" spans="1:15" ht="15">
      <c r="A23" s="19"/>
      <c r="B23" s="48"/>
      <c r="C23" s="140"/>
      <c r="D23" s="140"/>
      <c r="E23" s="140"/>
      <c r="F23" s="140"/>
      <c r="G23" s="139"/>
      <c r="H23" s="139"/>
      <c r="I23" s="139"/>
      <c r="J23" s="139"/>
      <c r="K23" s="38" t="s">
        <v>59</v>
      </c>
      <c r="L23" s="38"/>
      <c r="M23" s="38"/>
      <c r="N23" s="38"/>
      <c r="O23" s="19"/>
    </row>
    <row r="24" spans="1:21" ht="15">
      <c r="A24" s="19"/>
      <c r="B24" s="48"/>
      <c r="C24" s="48" t="str">
        <f>FlexRent!K9</f>
        <v>wheat</v>
      </c>
      <c r="D24" s="48" t="str">
        <f>FlexRent!L9</f>
        <v>corn</v>
      </c>
      <c r="E24" s="48" t="str">
        <f>FlexRent!M9</f>
        <v>milo</v>
      </c>
      <c r="F24" s="48" t="str">
        <f>FlexRent!N9</f>
        <v>soybeans</v>
      </c>
      <c r="G24" s="48" t="str">
        <f>FlexRent!K9</f>
        <v>wheat</v>
      </c>
      <c r="H24" s="48" t="str">
        <f>FlexRent!L9</f>
        <v>corn</v>
      </c>
      <c r="I24" s="48" t="str">
        <f>FlexRent!M9</f>
        <v>milo</v>
      </c>
      <c r="J24" s="48" t="str">
        <f>FlexRent!N9</f>
        <v>soybeans</v>
      </c>
      <c r="K24" s="48" t="str">
        <f>FlexRent!K9</f>
        <v>wheat</v>
      </c>
      <c r="L24" s="48" t="str">
        <f>FlexRent!L9</f>
        <v>corn</v>
      </c>
      <c r="M24" s="48" t="str">
        <f>FlexRent!M9</f>
        <v>milo</v>
      </c>
      <c r="N24" s="48" t="str">
        <f>FlexRent!N9</f>
        <v>soybeans</v>
      </c>
      <c r="O24" s="19"/>
      <c r="R24" s="77"/>
      <c r="S24" s="77"/>
      <c r="T24" s="77"/>
      <c r="U24" s="77"/>
    </row>
    <row r="25" spans="1:21" ht="15">
      <c r="A25" s="19"/>
      <c r="B25" s="85" t="s">
        <v>6</v>
      </c>
      <c r="C25" s="85" t="s">
        <v>30</v>
      </c>
      <c r="D25" s="85" t="s">
        <v>30</v>
      </c>
      <c r="E25" s="85" t="s">
        <v>30</v>
      </c>
      <c r="F25" s="85" t="s">
        <v>30</v>
      </c>
      <c r="G25" s="85" t="s">
        <v>49</v>
      </c>
      <c r="H25" s="85" t="s">
        <v>49</v>
      </c>
      <c r="I25" s="85" t="s">
        <v>49</v>
      </c>
      <c r="J25" s="85" t="s">
        <v>49</v>
      </c>
      <c r="K25" s="85" t="s">
        <v>49</v>
      </c>
      <c r="L25" s="85" t="s">
        <v>49</v>
      </c>
      <c r="M25" s="85" t="s">
        <v>49</v>
      </c>
      <c r="N25" s="85" t="s">
        <v>49</v>
      </c>
      <c r="O25" s="19"/>
      <c r="R25" s="77"/>
      <c r="S25" s="77"/>
      <c r="T25" s="77"/>
      <c r="U25" s="77"/>
    </row>
    <row r="26" spans="1:21" ht="15">
      <c r="A26" s="19"/>
      <c r="B26" s="48">
        <f>B9</f>
        <v>2006</v>
      </c>
      <c r="C26" s="78">
        <v>15</v>
      </c>
      <c r="D26" s="78">
        <v>110</v>
      </c>
      <c r="E26" s="78">
        <v>92</v>
      </c>
      <c r="F26" s="78">
        <v>20</v>
      </c>
      <c r="G26" s="78">
        <v>0</v>
      </c>
      <c r="H26" s="78">
        <v>0</v>
      </c>
      <c r="I26" s="78">
        <v>0</v>
      </c>
      <c r="J26" s="78">
        <v>0</v>
      </c>
      <c r="K26" s="49">
        <f aca="true" t="shared" si="13" ref="K26:K35">K9*C26+G26</f>
        <v>69.15</v>
      </c>
      <c r="L26" s="49">
        <f aca="true" t="shared" si="14" ref="L26:L35">L9*D26+H26</f>
        <v>317.90000000000003</v>
      </c>
      <c r="M26" s="49">
        <f aca="true" t="shared" si="15" ref="M26:M35">M9*E26+I26</f>
        <v>180.83520000000001</v>
      </c>
      <c r="N26" s="49">
        <f aca="true" t="shared" si="16" ref="N26:N35">N9*F26+J26</f>
        <v>111.19999999999999</v>
      </c>
      <c r="O26" s="19"/>
      <c r="R26" s="76"/>
      <c r="S26" s="76"/>
      <c r="T26" s="76"/>
      <c r="U26" s="76"/>
    </row>
    <row r="27" spans="1:21" ht="15">
      <c r="A27" s="19"/>
      <c r="B27" s="48">
        <f>B10</f>
        <v>2007</v>
      </c>
      <c r="C27" s="78">
        <v>41</v>
      </c>
      <c r="D27" s="78">
        <v>60</v>
      </c>
      <c r="E27" s="78">
        <v>65</v>
      </c>
      <c r="F27" s="78">
        <v>13</v>
      </c>
      <c r="G27" s="78">
        <v>0</v>
      </c>
      <c r="H27" s="78">
        <v>0</v>
      </c>
      <c r="I27" s="78">
        <v>0</v>
      </c>
      <c r="J27" s="78">
        <v>0</v>
      </c>
      <c r="K27" s="49">
        <f t="shared" si="13"/>
        <v>211.97</v>
      </c>
      <c r="L27" s="49">
        <f t="shared" si="14"/>
        <v>221.4</v>
      </c>
      <c r="M27" s="49">
        <f t="shared" si="15"/>
        <v>127.764</v>
      </c>
      <c r="N27" s="49">
        <f t="shared" si="16"/>
        <v>112.71</v>
      </c>
      <c r="O27" s="19"/>
      <c r="R27" s="76"/>
      <c r="S27" s="76"/>
      <c r="T27" s="76"/>
      <c r="U27" s="76"/>
    </row>
    <row r="28" spans="1:21" ht="15">
      <c r="A28" s="19"/>
      <c r="B28" s="48">
        <f aca="true" t="shared" si="17" ref="B28:B34">B11</f>
        <v>2008</v>
      </c>
      <c r="C28" s="78">
        <v>52</v>
      </c>
      <c r="D28" s="78">
        <v>135</v>
      </c>
      <c r="E28" s="78">
        <v>110</v>
      </c>
      <c r="F28" s="78">
        <v>39</v>
      </c>
      <c r="G28" s="78">
        <v>0</v>
      </c>
      <c r="H28" s="78">
        <v>0</v>
      </c>
      <c r="I28" s="78">
        <v>0</v>
      </c>
      <c r="J28" s="78">
        <v>0</v>
      </c>
      <c r="K28" s="49">
        <f t="shared" si="13"/>
        <v>401.96000000000004</v>
      </c>
      <c r="L28" s="49">
        <f t="shared" si="14"/>
        <v>676.35</v>
      </c>
      <c r="M28" s="49">
        <f t="shared" si="15"/>
        <v>228.53600000000003</v>
      </c>
      <c r="N28" s="49">
        <f t="shared" si="16"/>
        <v>388.04999999999995</v>
      </c>
      <c r="O28" s="19"/>
      <c r="R28" s="76"/>
      <c r="S28" s="76"/>
      <c r="T28" s="76"/>
      <c r="U28" s="76"/>
    </row>
    <row r="29" spans="1:21" ht="15">
      <c r="A29" s="19"/>
      <c r="B29" s="48">
        <f t="shared" si="17"/>
        <v>2009</v>
      </c>
      <c r="C29" s="78">
        <v>49</v>
      </c>
      <c r="D29" s="78">
        <v>75</v>
      </c>
      <c r="E29" s="78">
        <v>79</v>
      </c>
      <c r="F29" s="78">
        <v>45</v>
      </c>
      <c r="G29" s="78">
        <v>0</v>
      </c>
      <c r="H29" s="78">
        <v>0</v>
      </c>
      <c r="I29" s="78">
        <v>0</v>
      </c>
      <c r="J29" s="78">
        <v>0</v>
      </c>
      <c r="K29" s="49">
        <f t="shared" si="13"/>
        <v>265.09000000000003</v>
      </c>
      <c r="L29" s="49">
        <f t="shared" si="14"/>
        <v>264.75</v>
      </c>
      <c r="M29" s="49">
        <f t="shared" si="15"/>
        <v>155.2824</v>
      </c>
      <c r="N29" s="49">
        <f t="shared" si="16"/>
        <v>409.5</v>
      </c>
      <c r="O29" s="19"/>
      <c r="R29" s="76"/>
      <c r="S29" s="76"/>
      <c r="T29" s="76"/>
      <c r="U29" s="76"/>
    </row>
    <row r="30" spans="1:21" ht="15">
      <c r="A30" s="19"/>
      <c r="B30" s="48">
        <f t="shared" si="17"/>
        <v>2010</v>
      </c>
      <c r="C30" s="78">
        <v>45</v>
      </c>
      <c r="D30" s="78">
        <v>130</v>
      </c>
      <c r="E30" s="78">
        <v>105</v>
      </c>
      <c r="F30" s="78">
        <v>48</v>
      </c>
      <c r="G30" s="78">
        <v>0</v>
      </c>
      <c r="H30" s="78">
        <v>0</v>
      </c>
      <c r="I30" s="78">
        <v>0</v>
      </c>
      <c r="J30" s="78">
        <v>0</v>
      </c>
      <c r="K30" s="49">
        <f t="shared" si="13"/>
        <v>204.3</v>
      </c>
      <c r="L30" s="49">
        <f t="shared" si="14"/>
        <v>582.4000000000001</v>
      </c>
      <c r="M30" s="49">
        <f t="shared" si="15"/>
        <v>265.18800000000005</v>
      </c>
      <c r="N30" s="49">
        <f t="shared" si="16"/>
        <v>505.43999999999994</v>
      </c>
      <c r="O30" s="19"/>
      <c r="R30" s="76"/>
      <c r="S30" s="76"/>
      <c r="T30" s="76"/>
      <c r="U30" s="76"/>
    </row>
    <row r="31" spans="1:21" ht="15">
      <c r="A31" s="19"/>
      <c r="B31" s="48">
        <f t="shared" si="17"/>
        <v>2011</v>
      </c>
      <c r="C31" s="78">
        <v>44</v>
      </c>
      <c r="D31" s="78">
        <v>135</v>
      </c>
      <c r="E31" s="78">
        <v>117</v>
      </c>
      <c r="F31" s="78">
        <v>35</v>
      </c>
      <c r="G31" s="78">
        <v>0</v>
      </c>
      <c r="H31" s="78">
        <v>0</v>
      </c>
      <c r="I31" s="78">
        <v>0</v>
      </c>
      <c r="J31" s="78">
        <v>0</v>
      </c>
      <c r="K31" s="49">
        <f t="shared" si="13"/>
        <v>308.44</v>
      </c>
      <c r="L31" s="49">
        <f t="shared" si="14"/>
        <v>810</v>
      </c>
      <c r="M31" s="49">
        <f t="shared" si="15"/>
        <v>395.74080000000004</v>
      </c>
      <c r="N31" s="49">
        <f t="shared" si="16"/>
        <v>407.40000000000003</v>
      </c>
      <c r="O31" s="19"/>
      <c r="R31" s="76"/>
      <c r="S31" s="76"/>
      <c r="T31" s="76"/>
      <c r="U31" s="76"/>
    </row>
    <row r="32" spans="1:21" ht="15">
      <c r="A32" s="19"/>
      <c r="B32" s="48">
        <f t="shared" si="17"/>
        <v>2012</v>
      </c>
      <c r="C32" s="78">
        <v>62</v>
      </c>
      <c r="D32" s="78">
        <v>45</v>
      </c>
      <c r="E32" s="78">
        <v>66</v>
      </c>
      <c r="F32" s="78">
        <v>28</v>
      </c>
      <c r="G32" s="78">
        <v>0</v>
      </c>
      <c r="H32" s="78">
        <v>0</v>
      </c>
      <c r="I32" s="78">
        <v>0</v>
      </c>
      <c r="J32" s="78">
        <v>0</v>
      </c>
      <c r="K32" s="49">
        <f t="shared" si="13"/>
        <v>402.008</v>
      </c>
      <c r="L32" s="49">
        <f t="shared" si="14"/>
        <v>216.27</v>
      </c>
      <c r="M32" s="49">
        <f t="shared" si="15"/>
        <v>155.52768000000003</v>
      </c>
      <c r="N32" s="49">
        <f t="shared" si="16"/>
        <v>286.552</v>
      </c>
      <c r="O32" s="19"/>
      <c r="R32" s="76"/>
      <c r="S32" s="76"/>
      <c r="T32" s="76"/>
      <c r="U32" s="76"/>
    </row>
    <row r="33" spans="1:21" ht="15">
      <c r="A33" s="19"/>
      <c r="B33" s="48">
        <f t="shared" si="17"/>
        <v>2013</v>
      </c>
      <c r="C33" s="78">
        <v>39</v>
      </c>
      <c r="D33" s="78">
        <v>125</v>
      </c>
      <c r="E33" s="78">
        <v>103</v>
      </c>
      <c r="F33" s="78">
        <v>33</v>
      </c>
      <c r="G33" s="78">
        <v>0</v>
      </c>
      <c r="H33" s="78">
        <v>0</v>
      </c>
      <c r="I33" s="78">
        <v>0</v>
      </c>
      <c r="J33" s="78">
        <v>0</v>
      </c>
      <c r="K33" s="49">
        <f t="shared" si="13"/>
        <v>225.06119999999999</v>
      </c>
      <c r="L33" s="49">
        <f t="shared" si="14"/>
        <v>558.6500000000001</v>
      </c>
      <c r="M33" s="49">
        <f t="shared" si="15"/>
        <v>241.079328</v>
      </c>
      <c r="N33" s="49">
        <f t="shared" si="16"/>
        <v>333.9864</v>
      </c>
      <c r="O33" s="19"/>
      <c r="R33" s="76"/>
      <c r="S33" s="76"/>
      <c r="T33" s="76"/>
      <c r="U33" s="76"/>
    </row>
    <row r="34" spans="1:21" ht="15">
      <c r="A34" s="19"/>
      <c r="B34" s="48">
        <f t="shared" si="17"/>
        <v>2014</v>
      </c>
      <c r="C34" s="78">
        <v>33</v>
      </c>
      <c r="D34" s="78">
        <v>90</v>
      </c>
      <c r="E34" s="78">
        <v>80</v>
      </c>
      <c r="F34" s="78">
        <v>37</v>
      </c>
      <c r="G34" s="78">
        <v>0</v>
      </c>
      <c r="H34" s="78">
        <v>0</v>
      </c>
      <c r="I34" s="78">
        <v>0</v>
      </c>
      <c r="J34" s="78">
        <v>0</v>
      </c>
      <c r="K34" s="49">
        <f>K17*C34+G34</f>
        <v>187.07568</v>
      </c>
      <c r="L34" s="49">
        <f t="shared" si="14"/>
        <v>436.2336000000001</v>
      </c>
      <c r="M34" s="49">
        <f t="shared" si="15"/>
        <v>210.09049599999997</v>
      </c>
      <c r="N34" s="49">
        <f t="shared" si="16"/>
        <v>392.60552</v>
      </c>
      <c r="O34" s="19"/>
      <c r="R34" s="76"/>
      <c r="S34" s="76"/>
      <c r="T34" s="76"/>
      <c r="U34" s="76"/>
    </row>
    <row r="35" spans="1:21" ht="15">
      <c r="A35" s="19"/>
      <c r="B35" s="85">
        <f>B18</f>
        <v>2015</v>
      </c>
      <c r="C35" s="79">
        <v>40</v>
      </c>
      <c r="D35" s="79">
        <v>95</v>
      </c>
      <c r="E35" s="79">
        <v>83</v>
      </c>
      <c r="F35" s="79">
        <v>32</v>
      </c>
      <c r="G35" s="79">
        <v>0</v>
      </c>
      <c r="H35" s="79">
        <v>0</v>
      </c>
      <c r="I35" s="79">
        <v>0</v>
      </c>
      <c r="J35" s="79">
        <v>0</v>
      </c>
      <c r="K35" s="93">
        <f t="shared" si="13"/>
        <v>283.60447999999997</v>
      </c>
      <c r="L35" s="93">
        <f t="shared" si="14"/>
        <v>482.95416</v>
      </c>
      <c r="M35" s="93">
        <f t="shared" si="15"/>
        <v>225.8147136</v>
      </c>
      <c r="N35" s="93">
        <f t="shared" si="16"/>
        <v>376.48486399999996</v>
      </c>
      <c r="O35" s="19"/>
      <c r="R35" s="76"/>
      <c r="S35" s="76"/>
      <c r="T35" s="76"/>
      <c r="U35" s="76"/>
    </row>
    <row r="36" spans="1:15" ht="15">
      <c r="A36" s="19"/>
      <c r="B36" s="38"/>
      <c r="C36" s="50" t="s">
        <v>55</v>
      </c>
      <c r="D36" s="50" t="s">
        <v>56</v>
      </c>
      <c r="E36" s="50" t="s">
        <v>57</v>
      </c>
      <c r="F36" s="50" t="s">
        <v>58</v>
      </c>
      <c r="G36" s="38"/>
      <c r="H36" s="38"/>
      <c r="I36" s="38"/>
      <c r="J36" s="38"/>
      <c r="K36" s="50" t="s">
        <v>60</v>
      </c>
      <c r="L36" s="50" t="s">
        <v>61</v>
      </c>
      <c r="M36" s="50" t="s">
        <v>64</v>
      </c>
      <c r="N36" s="50" t="s">
        <v>66</v>
      </c>
      <c r="O36" s="19"/>
    </row>
    <row r="37" spans="1:21" ht="15">
      <c r="A37" s="19"/>
      <c r="B37" s="59" t="s">
        <v>7</v>
      </c>
      <c r="C37" s="40">
        <f>AVERAGE(C26:C35)</f>
        <v>42</v>
      </c>
      <c r="D37" s="40">
        <f>AVERAGE(D26:D35)</f>
        <v>100</v>
      </c>
      <c r="E37" s="40">
        <f>AVERAGE(E26:E35)</f>
        <v>90</v>
      </c>
      <c r="F37" s="40">
        <f>AVERAGE(F26:F35)</f>
        <v>33</v>
      </c>
      <c r="G37" s="40"/>
      <c r="H37" s="40"/>
      <c r="I37" s="40"/>
      <c r="J37" s="40"/>
      <c r="K37" s="94">
        <f>AVERAGE(K26:K35)</f>
        <v>255.865936</v>
      </c>
      <c r="L37" s="94">
        <f>AVERAGE(L26:L35)</f>
        <v>456.690776</v>
      </c>
      <c r="M37" s="94">
        <f>AVERAGE(M26:M35)</f>
        <v>218.58586176</v>
      </c>
      <c r="N37" s="94">
        <f>AVERAGE(N26:N35)</f>
        <v>332.3928784</v>
      </c>
      <c r="O37" s="19"/>
      <c r="R37" s="76"/>
      <c r="S37" s="76"/>
      <c r="T37" s="76"/>
      <c r="U37" s="76"/>
    </row>
    <row r="38" spans="1:15" ht="15.75" thickBot="1">
      <c r="A38" s="19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19"/>
    </row>
    <row r="39" spans="1:15" ht="1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</row>
    <row r="42" spans="2:21" ht="15">
      <c r="B42" s="77"/>
      <c r="C42" s="77"/>
      <c r="D42" s="77"/>
      <c r="E42" s="77"/>
      <c r="F42" s="77"/>
      <c r="G42" s="77"/>
      <c r="I42" s="77"/>
      <c r="J42" s="77"/>
      <c r="K42" s="77"/>
      <c r="L42" s="77"/>
      <c r="M42" s="77"/>
      <c r="N42" s="77"/>
      <c r="P42" s="77"/>
      <c r="Q42" s="77"/>
      <c r="R42" s="77"/>
      <c r="S42" s="77"/>
      <c r="T42" s="77"/>
      <c r="U42" s="77"/>
    </row>
    <row r="43" spans="3:21" ht="15">
      <c r="C43" s="76"/>
      <c r="D43" s="76"/>
      <c r="E43" s="76"/>
      <c r="F43" s="76"/>
      <c r="G43" s="76"/>
      <c r="J43" s="76"/>
      <c r="K43" s="76"/>
      <c r="L43" s="76"/>
      <c r="M43" s="76"/>
      <c r="N43" s="76"/>
      <c r="Q43" s="76"/>
      <c r="R43" s="76"/>
      <c r="S43" s="76"/>
      <c r="T43" s="76"/>
      <c r="U43" s="76"/>
    </row>
  </sheetData>
  <sheetProtection password="C4C7" sheet="1"/>
  <mergeCells count="3">
    <mergeCell ref="C22:F23"/>
    <mergeCell ref="G22:J23"/>
    <mergeCell ref="H5:I5"/>
  </mergeCells>
  <printOptions/>
  <pageMargins left="0.5" right="0.5" top="0.5" bottom="0.5" header="0" footer="0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1:O135"/>
  <sheetViews>
    <sheetView zoomScale="87" zoomScaleNormal="87" zoomScalePageLayoutView="0" workbookViewId="0" topLeftCell="A1">
      <selection activeCell="B23" sqref="B23"/>
    </sheetView>
  </sheetViews>
  <sheetFormatPr defaultColWidth="8.88671875" defaultRowHeight="15"/>
  <cols>
    <col min="1" max="1" width="4.77734375" style="95" customWidth="1"/>
    <col min="2" max="7" width="8.88671875" style="95" customWidth="1"/>
    <col min="8" max="8" width="5.77734375" style="95" customWidth="1"/>
    <col min="9" max="14" width="8.88671875" style="95" customWidth="1"/>
    <col min="15" max="15" width="4.77734375" style="95" customWidth="1"/>
    <col min="16" max="16384" width="8.88671875" style="7" customWidth="1"/>
  </cols>
  <sheetData>
    <row r="20" ht="15" thickBot="1"/>
    <row r="21" spans="2:14" ht="14.25">
      <c r="B21" s="97"/>
      <c r="C21" s="98" t="str">
        <f>'Farm bases'!K7</f>
        <v>wheat</v>
      </c>
      <c r="D21" s="98" t="str">
        <f>'Farm bases'!L7</f>
        <v>corn</v>
      </c>
      <c r="E21" s="98" t="str">
        <f>'Farm bases'!M7</f>
        <v>milo</v>
      </c>
      <c r="F21" s="98" t="str">
        <f>'Farm bases'!N7</f>
        <v>soybeans</v>
      </c>
      <c r="G21" s="97"/>
      <c r="H21" s="97"/>
      <c r="I21" s="97"/>
      <c r="J21" s="98" t="str">
        <f>'Farm bases'!C24</f>
        <v>wheat</v>
      </c>
      <c r="K21" s="98" t="str">
        <f>'Farm bases'!D24</f>
        <v>corn</v>
      </c>
      <c r="L21" s="98" t="str">
        <f>'Farm bases'!E24</f>
        <v>milo</v>
      </c>
      <c r="M21" s="98" t="str">
        <f>'Farm bases'!F24</f>
        <v>soybeans</v>
      </c>
      <c r="N21" s="97"/>
    </row>
    <row r="22" spans="2:14" ht="14.25">
      <c r="B22" s="99" t="s">
        <v>206</v>
      </c>
      <c r="C22" s="100" t="str">
        <f>'Farm bases'!K8</f>
        <v>$/bu</v>
      </c>
      <c r="D22" s="100" t="str">
        <f>'Farm bases'!L8</f>
        <v>$/bu</v>
      </c>
      <c r="E22" s="100" t="str">
        <f>'Farm bases'!M8</f>
        <v>$/bu</v>
      </c>
      <c r="F22" s="100" t="str">
        <f>'Farm bases'!N8</f>
        <v>$/bu</v>
      </c>
      <c r="G22" s="101"/>
      <c r="H22" s="101"/>
      <c r="I22" s="99" t="s">
        <v>206</v>
      </c>
      <c r="J22" s="100" t="str">
        <f>'Farm bases'!C25</f>
        <v>bu/acre</v>
      </c>
      <c r="K22" s="100" t="str">
        <f>'Farm bases'!D25</f>
        <v>bu/acre</v>
      </c>
      <c r="L22" s="100" t="str">
        <f>'Farm bases'!E25</f>
        <v>bu/acre</v>
      </c>
      <c r="M22" s="100" t="str">
        <f>'Farm bases'!F25</f>
        <v>bu/acre</v>
      </c>
      <c r="N22" s="102"/>
    </row>
    <row r="23" spans="2:14" ht="14.25">
      <c r="B23" s="99">
        <f>'Farm bases'!B9</f>
        <v>2006</v>
      </c>
      <c r="C23" s="103">
        <f>'Farm bases'!K9</f>
        <v>4.61</v>
      </c>
      <c r="D23" s="103">
        <f>'Farm bases'!L9</f>
        <v>2.89</v>
      </c>
      <c r="E23" s="103">
        <f>'Farm bases'!M9</f>
        <v>1.9656</v>
      </c>
      <c r="F23" s="103">
        <f>'Farm bases'!N9</f>
        <v>5.56</v>
      </c>
      <c r="G23" s="102"/>
      <c r="H23" s="102"/>
      <c r="I23" s="99">
        <f>'Farm bases'!B26</f>
        <v>2006</v>
      </c>
      <c r="J23" s="104">
        <f>'Farm bases'!C26</f>
        <v>15</v>
      </c>
      <c r="K23" s="104">
        <f>'Farm bases'!D26</f>
        <v>110</v>
      </c>
      <c r="L23" s="104">
        <f>'Farm bases'!E26</f>
        <v>92</v>
      </c>
      <c r="M23" s="104">
        <f>'Farm bases'!F26</f>
        <v>20</v>
      </c>
      <c r="N23" s="102"/>
    </row>
    <row r="24" spans="2:14" ht="14.25">
      <c r="B24" s="99">
        <f>'Farm bases'!B10</f>
        <v>2007</v>
      </c>
      <c r="C24" s="103">
        <f>'Farm bases'!K10</f>
        <v>5.17</v>
      </c>
      <c r="D24" s="103">
        <f>'Farm bases'!L10</f>
        <v>3.69</v>
      </c>
      <c r="E24" s="103">
        <f>'Farm bases'!M10</f>
        <v>1.9656</v>
      </c>
      <c r="F24" s="103">
        <f>'Farm bases'!N10</f>
        <v>8.67</v>
      </c>
      <c r="G24" s="102"/>
      <c r="H24" s="102"/>
      <c r="I24" s="99">
        <f>'Farm bases'!B27</f>
        <v>2007</v>
      </c>
      <c r="J24" s="104">
        <f>'Farm bases'!C27</f>
        <v>41</v>
      </c>
      <c r="K24" s="104">
        <f>'Farm bases'!D27</f>
        <v>60</v>
      </c>
      <c r="L24" s="104">
        <f>'Farm bases'!E27</f>
        <v>65</v>
      </c>
      <c r="M24" s="104">
        <f>'Farm bases'!F27</f>
        <v>13</v>
      </c>
      <c r="N24" s="102"/>
    </row>
    <row r="25" spans="2:14" ht="14.25">
      <c r="B25" s="99">
        <f>'Farm bases'!B11</f>
        <v>2008</v>
      </c>
      <c r="C25" s="103">
        <f>'Farm bases'!K11</f>
        <v>7.73</v>
      </c>
      <c r="D25" s="103">
        <f>'Farm bases'!L11</f>
        <v>5.01</v>
      </c>
      <c r="E25" s="103">
        <f>'Farm bases'!M11</f>
        <v>2.0776000000000003</v>
      </c>
      <c r="F25" s="103">
        <f>'Farm bases'!N11</f>
        <v>9.95</v>
      </c>
      <c r="G25" s="102"/>
      <c r="H25" s="102"/>
      <c r="I25" s="99">
        <f>'Farm bases'!B28</f>
        <v>2008</v>
      </c>
      <c r="J25" s="104">
        <f>'Farm bases'!C28</f>
        <v>52</v>
      </c>
      <c r="K25" s="104">
        <f>'Farm bases'!D28</f>
        <v>135</v>
      </c>
      <c r="L25" s="104">
        <f>'Farm bases'!E28</f>
        <v>110</v>
      </c>
      <c r="M25" s="104">
        <f>'Farm bases'!F28</f>
        <v>39</v>
      </c>
      <c r="N25" s="102"/>
    </row>
    <row r="26" spans="2:14" ht="14.25">
      <c r="B26" s="99">
        <f>'Farm bases'!B12</f>
        <v>2009</v>
      </c>
      <c r="C26" s="103">
        <f>'Farm bases'!K12</f>
        <v>5.41</v>
      </c>
      <c r="D26" s="103">
        <f>'Farm bases'!L12</f>
        <v>3.53</v>
      </c>
      <c r="E26" s="103">
        <f>'Farm bases'!M12</f>
        <v>1.9656</v>
      </c>
      <c r="F26" s="103">
        <f>'Farm bases'!N12</f>
        <v>9.1</v>
      </c>
      <c r="G26" s="102"/>
      <c r="H26" s="102"/>
      <c r="I26" s="99">
        <f>'Farm bases'!B29</f>
        <v>2009</v>
      </c>
      <c r="J26" s="104">
        <f>'Farm bases'!C29</f>
        <v>49</v>
      </c>
      <c r="K26" s="104">
        <f>'Farm bases'!D29</f>
        <v>75</v>
      </c>
      <c r="L26" s="104">
        <f>'Farm bases'!E29</f>
        <v>79</v>
      </c>
      <c r="M26" s="104">
        <f>'Farm bases'!F29</f>
        <v>45</v>
      </c>
      <c r="N26" s="102"/>
    </row>
    <row r="27" spans="2:14" ht="14.25">
      <c r="B27" s="99">
        <f>'Farm bases'!B13</f>
        <v>2010</v>
      </c>
      <c r="C27" s="103">
        <f>'Farm bases'!K13</f>
        <v>4.54</v>
      </c>
      <c r="D27" s="103">
        <f>'Farm bases'!L13</f>
        <v>4.48</v>
      </c>
      <c r="E27" s="103">
        <f>'Farm bases'!M13</f>
        <v>2.5256000000000003</v>
      </c>
      <c r="F27" s="103">
        <f>'Farm bases'!N13</f>
        <v>10.53</v>
      </c>
      <c r="G27" s="102"/>
      <c r="H27" s="102"/>
      <c r="I27" s="99">
        <f>'Farm bases'!B30</f>
        <v>2010</v>
      </c>
      <c r="J27" s="104">
        <f>'Farm bases'!C30</f>
        <v>45</v>
      </c>
      <c r="K27" s="104">
        <f>'Farm bases'!D30</f>
        <v>130</v>
      </c>
      <c r="L27" s="104">
        <f>'Farm bases'!E30</f>
        <v>105</v>
      </c>
      <c r="M27" s="104">
        <f>'Farm bases'!F30</f>
        <v>48</v>
      </c>
      <c r="N27" s="102"/>
    </row>
    <row r="28" spans="2:14" ht="14.25">
      <c r="B28" s="99">
        <f>'Farm bases'!B14</f>
        <v>2011</v>
      </c>
      <c r="C28" s="103">
        <f>'Farm bases'!K14</f>
        <v>7.01</v>
      </c>
      <c r="D28" s="103">
        <f>'Farm bases'!L14</f>
        <v>6</v>
      </c>
      <c r="E28" s="103">
        <f>'Farm bases'!M14</f>
        <v>3.3824000000000005</v>
      </c>
      <c r="F28" s="103">
        <f>'Farm bases'!N14</f>
        <v>11.64</v>
      </c>
      <c r="G28" s="102"/>
      <c r="H28" s="102"/>
      <c r="I28" s="99">
        <f>'Farm bases'!B31</f>
        <v>2011</v>
      </c>
      <c r="J28" s="104">
        <f>'Farm bases'!C31</f>
        <v>44</v>
      </c>
      <c r="K28" s="104">
        <f>'Farm bases'!D31</f>
        <v>135</v>
      </c>
      <c r="L28" s="104">
        <f>'Farm bases'!E31</f>
        <v>117</v>
      </c>
      <c r="M28" s="104">
        <f>'Farm bases'!F31</f>
        <v>35</v>
      </c>
      <c r="N28" s="102"/>
    </row>
    <row r="29" spans="2:14" ht="14.25">
      <c r="B29" s="99">
        <f>'Farm bases'!B15</f>
        <v>2012</v>
      </c>
      <c r="C29" s="103">
        <f>'Farm bases'!K15</f>
        <v>6.484</v>
      </c>
      <c r="D29" s="103">
        <f>'Farm bases'!L15</f>
        <v>4.806</v>
      </c>
      <c r="E29" s="103">
        <f>'Farm bases'!M15</f>
        <v>2.3564800000000004</v>
      </c>
      <c r="F29" s="103">
        <f>'Farm bases'!N15</f>
        <v>10.234</v>
      </c>
      <c r="G29" s="102"/>
      <c r="H29" s="102"/>
      <c r="I29" s="99">
        <f>'Farm bases'!B32</f>
        <v>2012</v>
      </c>
      <c r="J29" s="104">
        <f>'Farm bases'!C32</f>
        <v>62</v>
      </c>
      <c r="K29" s="104">
        <f>'Farm bases'!D32</f>
        <v>45</v>
      </c>
      <c r="L29" s="104">
        <f>'Farm bases'!E32</f>
        <v>66</v>
      </c>
      <c r="M29" s="104">
        <f>'Farm bases'!F32</f>
        <v>28</v>
      </c>
      <c r="N29" s="102"/>
    </row>
    <row r="30" spans="2:14" ht="14.25">
      <c r="B30" s="99">
        <f>'Farm bases'!B16</f>
        <v>2013</v>
      </c>
      <c r="C30" s="103">
        <f>'Farm bases'!K16</f>
        <v>5.7707999999999995</v>
      </c>
      <c r="D30" s="103">
        <f>'Farm bases'!L16</f>
        <v>4.469200000000001</v>
      </c>
      <c r="E30" s="103">
        <f>'Farm bases'!M16</f>
        <v>2.340576</v>
      </c>
      <c r="F30" s="103">
        <f>'Farm bases'!N16</f>
        <v>10.120800000000001</v>
      </c>
      <c r="G30" s="102"/>
      <c r="H30" s="102"/>
      <c r="I30" s="99">
        <f>'Farm bases'!B33</f>
        <v>2013</v>
      </c>
      <c r="J30" s="104">
        <f>'Farm bases'!C33</f>
        <v>39</v>
      </c>
      <c r="K30" s="104">
        <f>'Farm bases'!D33</f>
        <v>125</v>
      </c>
      <c r="L30" s="104">
        <f>'Farm bases'!E33</f>
        <v>103</v>
      </c>
      <c r="M30" s="104">
        <f>'Farm bases'!F33</f>
        <v>33</v>
      </c>
      <c r="N30" s="102"/>
    </row>
    <row r="31" spans="2:14" ht="14.25">
      <c r="B31" s="99">
        <f>'Farm bases'!B17</f>
        <v>2014</v>
      </c>
      <c r="C31" s="103">
        <f>'Farm bases'!K17</f>
        <v>5.66896</v>
      </c>
      <c r="D31" s="103">
        <f>'Farm bases'!L17</f>
        <v>4.847040000000001</v>
      </c>
      <c r="E31" s="103">
        <f>'Farm bases'!M17</f>
        <v>2.6261311999999997</v>
      </c>
      <c r="F31" s="103">
        <f>'Farm bases'!N17</f>
        <v>10.61096</v>
      </c>
      <c r="G31" s="102"/>
      <c r="H31" s="102"/>
      <c r="I31" s="99">
        <f>'Farm bases'!B34</f>
        <v>2014</v>
      </c>
      <c r="J31" s="104">
        <f>'Farm bases'!C34</f>
        <v>33</v>
      </c>
      <c r="K31" s="104">
        <f>'Farm bases'!D34</f>
        <v>90</v>
      </c>
      <c r="L31" s="104">
        <f>'Farm bases'!E34</f>
        <v>80</v>
      </c>
      <c r="M31" s="104">
        <f>'Farm bases'!F34</f>
        <v>37</v>
      </c>
      <c r="N31" s="102"/>
    </row>
    <row r="32" spans="2:14" ht="14.25">
      <c r="B32" s="99">
        <f>'Farm bases'!B18</f>
        <v>2015</v>
      </c>
      <c r="C32" s="103">
        <f>'Farm bases'!K18</f>
        <v>7.0901119999999995</v>
      </c>
      <c r="D32" s="103">
        <f>'Farm bases'!L18</f>
        <v>5.083728</v>
      </c>
      <c r="E32" s="103">
        <f>'Farm bases'!M18</f>
        <v>2.7206592</v>
      </c>
      <c r="F32" s="103">
        <f>'Farm bases'!N18</f>
        <v>11.765151999999999</v>
      </c>
      <c r="G32" s="102"/>
      <c r="H32" s="102"/>
      <c r="I32" s="99">
        <f>'Farm bases'!B35</f>
        <v>2015</v>
      </c>
      <c r="J32" s="104">
        <f>'Farm bases'!C35</f>
        <v>40</v>
      </c>
      <c r="K32" s="104">
        <f>'Farm bases'!D35</f>
        <v>95</v>
      </c>
      <c r="L32" s="104">
        <f>'Farm bases'!E35</f>
        <v>83</v>
      </c>
      <c r="M32" s="104">
        <f>'Farm bases'!F35</f>
        <v>32</v>
      </c>
      <c r="N32" s="102"/>
    </row>
    <row r="33" spans="2:14" ht="15" thickBot="1">
      <c r="B33" s="105" t="s">
        <v>185</v>
      </c>
      <c r="C33" s="106">
        <f>'Farm bases'!K20</f>
        <v>5.9483872</v>
      </c>
      <c r="D33" s="106">
        <f>'Farm bases'!L20</f>
        <v>4.480596800000001</v>
      </c>
      <c r="E33" s="106">
        <f>'Farm bases'!M20</f>
        <v>2.39262464</v>
      </c>
      <c r="F33" s="106">
        <f>'Farm bases'!N20</f>
        <v>9.818091200000001</v>
      </c>
      <c r="G33" s="107"/>
      <c r="H33" s="107"/>
      <c r="I33" s="105" t="s">
        <v>185</v>
      </c>
      <c r="J33" s="108">
        <f>'Farm bases'!C37</f>
        <v>42</v>
      </c>
      <c r="K33" s="108">
        <f>'Farm bases'!D37</f>
        <v>100</v>
      </c>
      <c r="L33" s="108">
        <f>'Farm bases'!E37</f>
        <v>90</v>
      </c>
      <c r="M33" s="108">
        <f>'Farm bases'!F37</f>
        <v>33</v>
      </c>
      <c r="N33" s="107"/>
    </row>
    <row r="54" ht="15" thickBot="1"/>
    <row r="55" spans="2:7" ht="14.25">
      <c r="B55" s="97"/>
      <c r="C55" s="98" t="str">
        <f>'Farm bases'!K24</f>
        <v>wheat</v>
      </c>
      <c r="D55" s="98" t="str">
        <f>'Farm bases'!L24</f>
        <v>corn</v>
      </c>
      <c r="E55" s="98" t="str">
        <f>'Farm bases'!M24</f>
        <v>milo</v>
      </c>
      <c r="F55" s="98" t="str">
        <f>'Farm bases'!N24</f>
        <v>soybeans</v>
      </c>
      <c r="G55" s="97"/>
    </row>
    <row r="56" spans="2:8" ht="14.25">
      <c r="B56" s="99" t="s">
        <v>206</v>
      </c>
      <c r="C56" s="100" t="str">
        <f>'Farm bases'!K25</f>
        <v>$/acre</v>
      </c>
      <c r="D56" s="100" t="str">
        <f>'Farm bases'!L25</f>
        <v>$/acre</v>
      </c>
      <c r="E56" s="100" t="str">
        <f>'Farm bases'!M25</f>
        <v>$/acre</v>
      </c>
      <c r="F56" s="100" t="str">
        <f>'Farm bases'!N25</f>
        <v>$/acre</v>
      </c>
      <c r="G56" s="101"/>
      <c r="H56" s="96"/>
    </row>
    <row r="57" spans="2:7" ht="14.25">
      <c r="B57" s="99">
        <f>'Farm bases'!B26</f>
        <v>2006</v>
      </c>
      <c r="C57" s="109">
        <f>'Farm bases'!K26</f>
        <v>69.15</v>
      </c>
      <c r="D57" s="109">
        <f>'Farm bases'!L26</f>
        <v>317.90000000000003</v>
      </c>
      <c r="E57" s="109">
        <f>'Farm bases'!M26</f>
        <v>180.83520000000001</v>
      </c>
      <c r="F57" s="109">
        <f>'Farm bases'!N26</f>
        <v>111.19999999999999</v>
      </c>
      <c r="G57" s="102"/>
    </row>
    <row r="58" spans="2:7" ht="14.25">
      <c r="B58" s="99">
        <f>'Farm bases'!B27</f>
        <v>2007</v>
      </c>
      <c r="C58" s="109">
        <f>'Farm bases'!K27</f>
        <v>211.97</v>
      </c>
      <c r="D58" s="109">
        <f>'Farm bases'!L27</f>
        <v>221.4</v>
      </c>
      <c r="E58" s="109">
        <f>'Farm bases'!M27</f>
        <v>127.764</v>
      </c>
      <c r="F58" s="109">
        <f>'Farm bases'!N27</f>
        <v>112.71</v>
      </c>
      <c r="G58" s="102"/>
    </row>
    <row r="59" spans="2:7" ht="14.25">
      <c r="B59" s="99">
        <f>'Farm bases'!B28</f>
        <v>2008</v>
      </c>
      <c r="C59" s="109">
        <f>'Farm bases'!K28</f>
        <v>401.96000000000004</v>
      </c>
      <c r="D59" s="109">
        <f>'Farm bases'!L28</f>
        <v>676.35</v>
      </c>
      <c r="E59" s="109">
        <f>'Farm bases'!M28</f>
        <v>228.53600000000003</v>
      </c>
      <c r="F59" s="109">
        <f>'Farm bases'!N28</f>
        <v>388.04999999999995</v>
      </c>
      <c r="G59" s="102"/>
    </row>
    <row r="60" spans="2:7" ht="14.25">
      <c r="B60" s="99">
        <f>'Farm bases'!B29</f>
        <v>2009</v>
      </c>
      <c r="C60" s="109">
        <f>'Farm bases'!K29</f>
        <v>265.09000000000003</v>
      </c>
      <c r="D60" s="109">
        <f>'Farm bases'!L29</f>
        <v>264.75</v>
      </c>
      <c r="E60" s="109">
        <f>'Farm bases'!M29</f>
        <v>155.2824</v>
      </c>
      <c r="F60" s="109">
        <f>'Farm bases'!N29</f>
        <v>409.5</v>
      </c>
      <c r="G60" s="102"/>
    </row>
    <row r="61" spans="2:7" ht="14.25">
      <c r="B61" s="99">
        <f>'Farm bases'!B30</f>
        <v>2010</v>
      </c>
      <c r="C61" s="109">
        <f>'Farm bases'!K30</f>
        <v>204.3</v>
      </c>
      <c r="D61" s="109">
        <f>'Farm bases'!L30</f>
        <v>582.4000000000001</v>
      </c>
      <c r="E61" s="109">
        <f>'Farm bases'!M30</f>
        <v>265.18800000000005</v>
      </c>
      <c r="F61" s="109">
        <f>'Farm bases'!N30</f>
        <v>505.43999999999994</v>
      </c>
      <c r="G61" s="102"/>
    </row>
    <row r="62" spans="2:7" ht="14.25">
      <c r="B62" s="99">
        <f>'Farm bases'!B31</f>
        <v>2011</v>
      </c>
      <c r="C62" s="109">
        <f>'Farm bases'!K31</f>
        <v>308.44</v>
      </c>
      <c r="D62" s="109">
        <f>'Farm bases'!L31</f>
        <v>810</v>
      </c>
      <c r="E62" s="109">
        <f>'Farm bases'!M31</f>
        <v>395.74080000000004</v>
      </c>
      <c r="F62" s="109">
        <f>'Farm bases'!N31</f>
        <v>407.40000000000003</v>
      </c>
      <c r="G62" s="102"/>
    </row>
    <row r="63" spans="2:7" ht="14.25">
      <c r="B63" s="99">
        <f>'Farm bases'!B32</f>
        <v>2012</v>
      </c>
      <c r="C63" s="109">
        <f>'Farm bases'!K32</f>
        <v>402.008</v>
      </c>
      <c r="D63" s="109">
        <f>'Farm bases'!L32</f>
        <v>216.27</v>
      </c>
      <c r="E63" s="109">
        <f>'Farm bases'!M32</f>
        <v>155.52768000000003</v>
      </c>
      <c r="F63" s="109">
        <f>'Farm bases'!N32</f>
        <v>286.552</v>
      </c>
      <c r="G63" s="102"/>
    </row>
    <row r="64" spans="2:7" ht="14.25">
      <c r="B64" s="99">
        <f>'Farm bases'!B33</f>
        <v>2013</v>
      </c>
      <c r="C64" s="109">
        <f>'Farm bases'!K33</f>
        <v>225.06119999999999</v>
      </c>
      <c r="D64" s="109">
        <f>'Farm bases'!L33</f>
        <v>558.6500000000001</v>
      </c>
      <c r="E64" s="109">
        <f>'Farm bases'!M33</f>
        <v>241.079328</v>
      </c>
      <c r="F64" s="109">
        <f>'Farm bases'!N33</f>
        <v>333.9864</v>
      </c>
      <c r="G64" s="102"/>
    </row>
    <row r="65" spans="2:7" ht="14.25">
      <c r="B65" s="99">
        <f>'Farm bases'!B34</f>
        <v>2014</v>
      </c>
      <c r="C65" s="109">
        <f>'Farm bases'!K34</f>
        <v>187.07568</v>
      </c>
      <c r="D65" s="109">
        <f>'Farm bases'!L34</f>
        <v>436.2336000000001</v>
      </c>
      <c r="E65" s="109">
        <f>'Farm bases'!M34</f>
        <v>210.09049599999997</v>
      </c>
      <c r="F65" s="109">
        <f>'Farm bases'!N34</f>
        <v>392.60552</v>
      </c>
      <c r="G65" s="102"/>
    </row>
    <row r="66" spans="2:7" ht="14.25">
      <c r="B66" s="99">
        <f>'Farm bases'!B35</f>
        <v>2015</v>
      </c>
      <c r="C66" s="109">
        <f>'Farm bases'!K35</f>
        <v>283.60447999999997</v>
      </c>
      <c r="D66" s="109">
        <f>'Farm bases'!L35</f>
        <v>482.95416</v>
      </c>
      <c r="E66" s="109">
        <f>'Farm bases'!M35</f>
        <v>225.8147136</v>
      </c>
      <c r="F66" s="109">
        <f>'Farm bases'!N35</f>
        <v>376.48486399999996</v>
      </c>
      <c r="G66" s="102"/>
    </row>
    <row r="67" spans="2:7" ht="15" thickBot="1">
      <c r="B67" s="105" t="s">
        <v>185</v>
      </c>
      <c r="C67" s="110">
        <f>'Farm bases'!K37</f>
        <v>255.865936</v>
      </c>
      <c r="D67" s="110">
        <f>'Farm bases'!L37</f>
        <v>456.690776</v>
      </c>
      <c r="E67" s="110">
        <f>'Farm bases'!M37</f>
        <v>218.58586176</v>
      </c>
      <c r="F67" s="110">
        <f>'Farm bases'!N37</f>
        <v>332.3928784</v>
      </c>
      <c r="G67" s="107"/>
    </row>
    <row r="88" ht="15" thickBot="1"/>
    <row r="89" spans="2:14" ht="14.25">
      <c r="B89" s="97"/>
      <c r="C89" s="111" t="s">
        <v>188</v>
      </c>
      <c r="D89" s="111"/>
      <c r="E89" s="98"/>
      <c r="F89" s="111" t="s">
        <v>189</v>
      </c>
      <c r="G89" s="111"/>
      <c r="H89" s="97"/>
      <c r="I89" s="97"/>
      <c r="J89" s="98"/>
      <c r="K89" s="98"/>
      <c r="L89" s="98"/>
      <c r="M89" s="98"/>
      <c r="N89" s="97"/>
    </row>
    <row r="90" spans="2:15" ht="14.25">
      <c r="B90" s="99" t="s">
        <v>206</v>
      </c>
      <c r="C90" s="100" t="s">
        <v>186</v>
      </c>
      <c r="D90" s="100" t="s">
        <v>187</v>
      </c>
      <c r="E90" s="102"/>
      <c r="F90" s="100" t="s">
        <v>186</v>
      </c>
      <c r="G90" s="100" t="s">
        <v>187</v>
      </c>
      <c r="H90" s="102"/>
      <c r="I90" s="102"/>
      <c r="J90" s="102"/>
      <c r="K90" s="102"/>
      <c r="L90" s="102"/>
      <c r="M90" s="102"/>
      <c r="N90" s="102"/>
      <c r="O90" s="96"/>
    </row>
    <row r="91" spans="2:14" ht="14.25">
      <c r="B91" s="99">
        <f>FlexRent!G18</f>
        <v>2006</v>
      </c>
      <c r="C91" s="109">
        <f>FlexRent!H18</f>
        <v>54.45758171999999</v>
      </c>
      <c r="D91" s="109">
        <f>FlexRent!N18</f>
        <v>60.812978279999996</v>
      </c>
      <c r="E91" s="102"/>
      <c r="F91" s="109">
        <f>FlexRent!I18</f>
        <v>48.225609336000005</v>
      </c>
      <c r="G91" s="109">
        <f>FlexRent!O18</f>
        <v>67.04495066399998</v>
      </c>
      <c r="H91" s="102"/>
      <c r="I91" s="112" t="s">
        <v>190</v>
      </c>
      <c r="J91" s="102"/>
      <c r="K91" s="102"/>
      <c r="L91" s="113">
        <f>FlexRent!G8</f>
        <v>0.05</v>
      </c>
      <c r="M91" s="102"/>
      <c r="N91" s="102"/>
    </row>
    <row r="92" spans="2:14" ht="14.25">
      <c r="B92" s="99">
        <f>FlexRent!G19</f>
        <v>2007</v>
      </c>
      <c r="C92" s="109">
        <f>FlexRent!H19</f>
        <v>64.50683172</v>
      </c>
      <c r="D92" s="109">
        <f>FlexRent!N19</f>
        <v>92.42336828000002</v>
      </c>
      <c r="E92" s="102"/>
      <c r="F92" s="109">
        <f>FlexRent!I19</f>
        <v>53.691853280000004</v>
      </c>
      <c r="G92" s="109">
        <f>FlexRent!O19</f>
        <v>103.23834672000001</v>
      </c>
      <c r="H92" s="102"/>
      <c r="I92" s="112" t="s">
        <v>191</v>
      </c>
      <c r="J92" s="102"/>
      <c r="K92" s="102"/>
      <c r="L92" s="103">
        <f>FlexRent!G9</f>
        <v>73.5</v>
      </c>
      <c r="M92" s="102"/>
      <c r="N92" s="102"/>
    </row>
    <row r="93" spans="2:14" ht="14.25">
      <c r="B93" s="99">
        <f>FlexRent!G20</f>
        <v>2008</v>
      </c>
      <c r="C93" s="109">
        <f>FlexRent!H20</f>
        <v>79.18283172</v>
      </c>
      <c r="D93" s="109">
        <f>FlexRent!N20</f>
        <v>266.57696827999996</v>
      </c>
      <c r="E93" s="102"/>
      <c r="F93" s="109">
        <f>FlexRent!I20</f>
        <v>87.4554652</v>
      </c>
      <c r="G93" s="109">
        <f>FlexRent!O20</f>
        <v>258.3043348</v>
      </c>
      <c r="H93" s="102"/>
      <c r="I93" s="112" t="s">
        <v>192</v>
      </c>
      <c r="J93" s="102"/>
      <c r="K93" s="102"/>
      <c r="L93" s="113">
        <f>FlexRent!G11</f>
        <v>0.25</v>
      </c>
      <c r="M93" s="102"/>
      <c r="N93" s="102"/>
    </row>
    <row r="94" spans="2:14" ht="14.25">
      <c r="B94" s="99">
        <f>FlexRent!G21</f>
        <v>2009</v>
      </c>
      <c r="C94" s="109">
        <f>FlexRent!H21</f>
        <v>66.57908171999999</v>
      </c>
      <c r="D94" s="109">
        <f>FlexRent!N21</f>
        <v>208.89163828000005</v>
      </c>
      <c r="E94" s="102"/>
      <c r="F94" s="109">
        <f>FlexRent!I21</f>
        <v>84.526237792</v>
      </c>
      <c r="G94" s="109">
        <f>FlexRent!O21</f>
        <v>190.944482208</v>
      </c>
      <c r="H94" s="102"/>
      <c r="I94" s="102"/>
      <c r="J94" s="102"/>
      <c r="K94" s="102"/>
      <c r="L94" s="102"/>
      <c r="M94" s="102"/>
      <c r="N94" s="102"/>
    </row>
    <row r="95" spans="2:14" ht="14.25">
      <c r="B95" s="99">
        <f>FlexRent!G22</f>
        <v>2010</v>
      </c>
      <c r="C95" s="109">
        <f>FlexRent!H22</f>
        <v>70.24433171999999</v>
      </c>
      <c r="D95" s="109">
        <f>FlexRent!N22</f>
        <v>242.66406828000004</v>
      </c>
      <c r="E95" s="102"/>
      <c r="F95" s="109">
        <f>FlexRent!I22</f>
        <v>89.02157148</v>
      </c>
      <c r="G95" s="109">
        <f>FlexRent!O22</f>
        <v>223.88682852000002</v>
      </c>
      <c r="H95" s="102"/>
      <c r="I95" s="102"/>
      <c r="J95" s="102"/>
      <c r="K95" s="102"/>
      <c r="L95" s="102"/>
      <c r="M95" s="102"/>
      <c r="N95" s="102"/>
    </row>
    <row r="96" spans="2:14" ht="14.25">
      <c r="B96" s="99">
        <f>FlexRent!G23</f>
        <v>2011</v>
      </c>
      <c r="C96" s="109">
        <f>FlexRent!H23</f>
        <v>89.14898172</v>
      </c>
      <c r="D96" s="109">
        <f>FlexRent!N23</f>
        <v>275.16925828</v>
      </c>
      <c r="E96" s="102"/>
      <c r="F96" s="109">
        <f>FlexRent!I23</f>
        <v>81.007456016</v>
      </c>
      <c r="G96" s="109">
        <f>FlexRent!O23</f>
        <v>283.310783984</v>
      </c>
      <c r="H96" s="102"/>
      <c r="I96" s="102"/>
      <c r="J96" s="102"/>
      <c r="K96" s="102"/>
      <c r="L96" s="102"/>
      <c r="M96" s="102"/>
      <c r="N96" s="102"/>
    </row>
    <row r="97" spans="2:14" ht="14.25">
      <c r="B97" s="99">
        <f>FlexRent!G24</f>
        <v>2012</v>
      </c>
      <c r="C97" s="109">
        <f>FlexRent!H24</f>
        <v>76.53497172</v>
      </c>
      <c r="D97" s="109">
        <f>FlexRent!N24</f>
        <v>216.89213228000006</v>
      </c>
      <c r="E97" s="102"/>
      <c r="F97" s="109">
        <f>FlexRent!I24</f>
        <v>77.408265848</v>
      </c>
      <c r="G97" s="109">
        <f>FlexRent!O24</f>
        <v>216.01883815200006</v>
      </c>
      <c r="H97" s="102"/>
      <c r="I97" s="102"/>
      <c r="J97" s="102"/>
      <c r="K97" s="102"/>
      <c r="L97" s="102"/>
      <c r="M97" s="102"/>
      <c r="N97" s="102"/>
    </row>
    <row r="98" spans="2:14" ht="14.25">
      <c r="B98" s="99">
        <f>FlexRent!G25</f>
        <v>2013</v>
      </c>
      <c r="C98" s="109">
        <f>FlexRent!H25</f>
        <v>73.15200972</v>
      </c>
      <c r="D98" s="109">
        <f>FlexRent!N25</f>
        <v>189.39218868000003</v>
      </c>
      <c r="E98" s="102"/>
      <c r="F98" s="109">
        <f>FlexRent!I25</f>
        <v>74.048292864</v>
      </c>
      <c r="G98" s="109">
        <f>FlexRent!O25</f>
        <v>188.495905536</v>
      </c>
      <c r="H98" s="102"/>
      <c r="I98" s="102"/>
      <c r="J98" s="102"/>
      <c r="K98" s="102"/>
      <c r="L98" s="102"/>
      <c r="M98" s="102"/>
      <c r="N98" s="102"/>
    </row>
    <row r="99" spans="2:14" ht="14.25">
      <c r="B99" s="99">
        <f>FlexRent!G26</f>
        <v>2014</v>
      </c>
      <c r="C99" s="109">
        <f>FlexRent!H26</f>
        <v>75.86492532</v>
      </c>
      <c r="D99" s="109">
        <f>FlexRent!N26</f>
        <v>179.77415148</v>
      </c>
      <c r="E99" s="102"/>
      <c r="F99" s="109">
        <f>FlexRent!I26</f>
        <v>69.2974104</v>
      </c>
      <c r="G99" s="109">
        <f>FlexRent!O26</f>
        <v>186.3416664</v>
      </c>
      <c r="H99" s="102"/>
      <c r="I99" s="102"/>
      <c r="J99" s="102"/>
      <c r="K99" s="102"/>
      <c r="L99" s="102"/>
      <c r="M99" s="102"/>
      <c r="N99" s="102"/>
    </row>
    <row r="100" spans="2:14" ht="14.25">
      <c r="B100" s="99">
        <f>FlexRent!G27</f>
        <v>2015</v>
      </c>
      <c r="C100" s="109">
        <f>FlexRent!H27</f>
        <v>85.32845291999999</v>
      </c>
      <c r="D100" s="109">
        <f>FlexRent!N27</f>
        <v>208.80321236</v>
      </c>
      <c r="E100" s="102"/>
      <c r="F100" s="109">
        <f>FlexRent!I27</f>
        <v>70.317837784</v>
      </c>
      <c r="G100" s="109">
        <f>FlexRent!O27</f>
        <v>223.813827496</v>
      </c>
      <c r="H100" s="102"/>
      <c r="I100" s="102"/>
      <c r="J100" s="102"/>
      <c r="K100" s="102"/>
      <c r="L100" s="102"/>
      <c r="M100" s="102"/>
      <c r="N100" s="102"/>
    </row>
    <row r="101" spans="2:14" ht="15" thickBot="1">
      <c r="B101" s="105" t="s">
        <v>185</v>
      </c>
      <c r="C101" s="110">
        <f>FlexRent!H29</f>
        <v>73.5</v>
      </c>
      <c r="D101" s="110">
        <f>FlexRent!N29</f>
        <v>194.13999644800003</v>
      </c>
      <c r="E101" s="108"/>
      <c r="F101" s="110">
        <f>FlexRent!I29</f>
        <v>73.5</v>
      </c>
      <c r="G101" s="110">
        <f>FlexRent!O29</f>
        <v>194.13999644800003</v>
      </c>
      <c r="H101" s="107"/>
      <c r="I101" s="107"/>
      <c r="J101" s="107"/>
      <c r="K101" s="107"/>
      <c r="L101" s="107"/>
      <c r="M101" s="107"/>
      <c r="N101" s="107"/>
    </row>
    <row r="122" ht="15" thickBot="1"/>
    <row r="123" spans="2:14" ht="14.25">
      <c r="B123" s="97"/>
      <c r="C123" s="111" t="s">
        <v>193</v>
      </c>
      <c r="D123" s="111"/>
      <c r="E123" s="98"/>
      <c r="F123" s="97"/>
      <c r="G123" s="97"/>
      <c r="H123" s="97"/>
      <c r="I123" s="97"/>
      <c r="J123" s="98"/>
      <c r="K123" s="97"/>
      <c r="L123" s="111" t="s">
        <v>197</v>
      </c>
      <c r="M123" s="111"/>
      <c r="N123" s="111"/>
    </row>
    <row r="124" spans="2:15" ht="14.25">
      <c r="B124" s="99" t="s">
        <v>206</v>
      </c>
      <c r="C124" s="100" t="s">
        <v>186</v>
      </c>
      <c r="D124" s="100" t="s">
        <v>187</v>
      </c>
      <c r="E124" s="102"/>
      <c r="F124" s="102"/>
      <c r="G124" s="102"/>
      <c r="H124" s="102"/>
      <c r="I124" s="102"/>
      <c r="J124" s="102"/>
      <c r="K124" s="99" t="s">
        <v>206</v>
      </c>
      <c r="L124" s="100" t="s">
        <v>194</v>
      </c>
      <c r="M124" s="100" t="s">
        <v>195</v>
      </c>
      <c r="N124" s="100" t="s">
        <v>196</v>
      </c>
      <c r="O124" s="96"/>
    </row>
    <row r="125" spans="2:14" ht="14.25">
      <c r="B125" s="99">
        <f>FlexRent!G18</f>
        <v>2006</v>
      </c>
      <c r="C125" s="109">
        <f>FlexRent!J18</f>
        <v>35.407640888</v>
      </c>
      <c r="D125" s="109">
        <f>FlexRent!P18</f>
        <v>79.86291911199999</v>
      </c>
      <c r="E125" s="102"/>
      <c r="F125" s="112" t="s">
        <v>190</v>
      </c>
      <c r="G125" s="102"/>
      <c r="H125" s="102"/>
      <c r="I125" s="113">
        <f>FlexRent!G8</f>
        <v>0.05</v>
      </c>
      <c r="J125" s="102"/>
      <c r="K125" s="99">
        <f>B125</f>
        <v>2006</v>
      </c>
      <c r="L125" s="109">
        <f>FlexRent!N18</f>
        <v>60.812978279999996</v>
      </c>
      <c r="M125" s="109">
        <f>FlexRent!O18</f>
        <v>67.04495066399998</v>
      </c>
      <c r="N125" s="109">
        <f>FlexRent!P18</f>
        <v>79.86291911199999</v>
      </c>
    </row>
    <row r="126" spans="2:14" ht="14.25">
      <c r="B126" s="99">
        <f>FlexRent!G19</f>
        <v>2007</v>
      </c>
      <c r="C126" s="109">
        <f>FlexRent!J19</f>
        <v>45.822550888</v>
      </c>
      <c r="D126" s="109">
        <f>FlexRent!P19</f>
        <v>111.10764911200002</v>
      </c>
      <c r="E126" s="102"/>
      <c r="F126" s="112" t="s">
        <v>191</v>
      </c>
      <c r="G126" s="102"/>
      <c r="H126" s="102"/>
      <c r="I126" s="103">
        <f>FlexRent!G9</f>
        <v>73.5</v>
      </c>
      <c r="J126" s="102"/>
      <c r="K126" s="99">
        <f aca="true" t="shared" si="0" ref="K126:K135">B126</f>
        <v>2007</v>
      </c>
      <c r="L126" s="109">
        <f>FlexRent!N19</f>
        <v>92.42336828000002</v>
      </c>
      <c r="M126" s="109">
        <f>FlexRent!O19</f>
        <v>103.23834672000001</v>
      </c>
      <c r="N126" s="109">
        <f>FlexRent!P19</f>
        <v>111.10764911200002</v>
      </c>
    </row>
    <row r="127" spans="2:14" ht="14.25">
      <c r="B127" s="99">
        <f>FlexRent!G20</f>
        <v>2008</v>
      </c>
      <c r="C127" s="109">
        <f>FlexRent!J20</f>
        <v>93.029950888</v>
      </c>
      <c r="D127" s="109">
        <f>FlexRent!P20</f>
        <v>252.72984911199998</v>
      </c>
      <c r="E127" s="102"/>
      <c r="F127" s="112" t="s">
        <v>192</v>
      </c>
      <c r="G127" s="102"/>
      <c r="H127" s="102"/>
      <c r="I127" s="113">
        <f>FlexRent!G11</f>
        <v>0.25</v>
      </c>
      <c r="J127" s="102"/>
      <c r="K127" s="99">
        <f t="shared" si="0"/>
        <v>2008</v>
      </c>
      <c r="L127" s="109">
        <f>FlexRent!N20</f>
        <v>266.57696827999996</v>
      </c>
      <c r="M127" s="109">
        <f>FlexRent!O20</f>
        <v>258.3043348</v>
      </c>
      <c r="N127" s="109">
        <f>FlexRent!P20</f>
        <v>252.72984911199998</v>
      </c>
    </row>
    <row r="128" spans="2:14" ht="14.25">
      <c r="B128" s="99">
        <f>FlexRent!G21</f>
        <v>2009</v>
      </c>
      <c r="C128" s="109">
        <f>FlexRent!J21</f>
        <v>75.457680888</v>
      </c>
      <c r="D128" s="109">
        <f>FlexRent!P21</f>
        <v>200.01303911200003</v>
      </c>
      <c r="E128" s="102"/>
      <c r="F128" s="102"/>
      <c r="G128" s="102"/>
      <c r="H128" s="102"/>
      <c r="I128" s="102"/>
      <c r="J128" s="102"/>
      <c r="K128" s="99">
        <f t="shared" si="0"/>
        <v>2009</v>
      </c>
      <c r="L128" s="109">
        <f>FlexRent!N21</f>
        <v>208.89163828000005</v>
      </c>
      <c r="M128" s="109">
        <f>FlexRent!O21</f>
        <v>190.944482208</v>
      </c>
      <c r="N128" s="109">
        <f>FlexRent!P21</f>
        <v>200.01303911200003</v>
      </c>
    </row>
    <row r="129" spans="2:14" ht="14.25">
      <c r="B129" s="99">
        <f>FlexRent!G22</f>
        <v>2010</v>
      </c>
      <c r="C129" s="109">
        <f>FlexRent!J22</f>
        <v>84.817100888</v>
      </c>
      <c r="D129" s="109">
        <f>FlexRent!P22</f>
        <v>228.09129911200003</v>
      </c>
      <c r="E129" s="102"/>
      <c r="F129" s="102"/>
      <c r="G129" s="102"/>
      <c r="H129" s="102"/>
      <c r="I129" s="102"/>
      <c r="J129" s="102"/>
      <c r="K129" s="99">
        <f t="shared" si="0"/>
        <v>2010</v>
      </c>
      <c r="L129" s="109">
        <f>FlexRent!N22</f>
        <v>242.66406828000004</v>
      </c>
      <c r="M129" s="109">
        <f>FlexRent!O22</f>
        <v>223.88682852000002</v>
      </c>
      <c r="N129" s="109">
        <f>FlexRent!P22</f>
        <v>228.09129911200003</v>
      </c>
    </row>
    <row r="130" spans="2:14" ht="14.25">
      <c r="B130" s="99">
        <f>FlexRent!G23</f>
        <v>2011</v>
      </c>
      <c r="C130" s="109">
        <f>FlexRent!J23</f>
        <v>97.669560888</v>
      </c>
      <c r="D130" s="109">
        <f>FlexRent!P23</f>
        <v>266.64867911199997</v>
      </c>
      <c r="E130" s="102"/>
      <c r="F130" s="102"/>
      <c r="G130" s="102"/>
      <c r="H130" s="102"/>
      <c r="I130" s="102"/>
      <c r="J130" s="102"/>
      <c r="K130" s="99">
        <f t="shared" si="0"/>
        <v>2011</v>
      </c>
      <c r="L130" s="109">
        <f>FlexRent!N23</f>
        <v>275.16925828</v>
      </c>
      <c r="M130" s="109">
        <f>FlexRent!O23</f>
        <v>283.310783984</v>
      </c>
      <c r="N130" s="109">
        <f>FlexRent!P23</f>
        <v>266.64867911199997</v>
      </c>
    </row>
    <row r="131" spans="2:14" ht="14.25">
      <c r="B131" s="99">
        <f>FlexRent!G24</f>
        <v>2012</v>
      </c>
      <c r="C131" s="109">
        <f>FlexRent!J24</f>
        <v>79.946776888</v>
      </c>
      <c r="D131" s="109">
        <f>FlexRent!P24</f>
        <v>213.48032711200005</v>
      </c>
      <c r="E131" s="102"/>
      <c r="F131" s="102"/>
      <c r="G131" s="102"/>
      <c r="H131" s="102"/>
      <c r="I131" s="102"/>
      <c r="J131" s="102"/>
      <c r="K131" s="99">
        <f t="shared" si="0"/>
        <v>2012</v>
      </c>
      <c r="L131" s="109">
        <f>FlexRent!N24</f>
        <v>216.89213228000006</v>
      </c>
      <c r="M131" s="109">
        <f>FlexRent!O24</f>
        <v>216.01883815200006</v>
      </c>
      <c r="N131" s="109">
        <f>FlexRent!P24</f>
        <v>213.48032711200005</v>
      </c>
    </row>
    <row r="132" spans="2:14" ht="14.25">
      <c r="B132" s="99">
        <f>FlexRent!G25</f>
        <v>2013</v>
      </c>
      <c r="C132" s="109">
        <f>FlexRent!J25</f>
        <v>72.226050488</v>
      </c>
      <c r="D132" s="109">
        <f>FlexRent!P25</f>
        <v>190.31814791200003</v>
      </c>
      <c r="E132" s="102"/>
      <c r="F132" s="102"/>
      <c r="G132" s="102"/>
      <c r="H132" s="102"/>
      <c r="I132" s="102"/>
      <c r="J132" s="102"/>
      <c r="K132" s="99">
        <f t="shared" si="0"/>
        <v>2013</v>
      </c>
      <c r="L132" s="109">
        <f>FlexRent!N25</f>
        <v>189.39218868000003</v>
      </c>
      <c r="M132" s="109">
        <f>FlexRent!O25</f>
        <v>188.495905536</v>
      </c>
      <c r="N132" s="109">
        <f>FlexRent!P25</f>
        <v>190.31814791200003</v>
      </c>
    </row>
    <row r="133" spans="2:14" ht="14.25">
      <c r="B133" s="99">
        <f>FlexRent!G26</f>
        <v>2014</v>
      </c>
      <c r="C133" s="109">
        <f>FlexRent!J26</f>
        <v>70.499770088</v>
      </c>
      <c r="D133" s="109">
        <f>FlexRent!P26</f>
        <v>185.139306712</v>
      </c>
      <c r="E133" s="102"/>
      <c r="F133" s="102"/>
      <c r="G133" s="102"/>
      <c r="H133" s="102"/>
      <c r="I133" s="102"/>
      <c r="J133" s="102"/>
      <c r="K133" s="99">
        <f t="shared" si="0"/>
        <v>2014</v>
      </c>
      <c r="L133" s="109">
        <f>FlexRent!N26</f>
        <v>179.77415148</v>
      </c>
      <c r="M133" s="109">
        <f>FlexRent!O26</f>
        <v>186.3416664</v>
      </c>
      <c r="N133" s="109">
        <f>FlexRent!P26</f>
        <v>185.139306712</v>
      </c>
    </row>
    <row r="134" spans="2:14" ht="14.25">
      <c r="B134" s="99">
        <f>FlexRent!G27</f>
        <v>2015</v>
      </c>
      <c r="C134" s="109">
        <f>FlexRent!J27</f>
        <v>80.12291720799999</v>
      </c>
      <c r="D134" s="109">
        <f>FlexRent!P27</f>
        <v>214.008748072</v>
      </c>
      <c r="E134" s="102"/>
      <c r="F134" s="102"/>
      <c r="G134" s="102"/>
      <c r="H134" s="102"/>
      <c r="I134" s="102"/>
      <c r="J134" s="102"/>
      <c r="K134" s="99">
        <f t="shared" si="0"/>
        <v>2015</v>
      </c>
      <c r="L134" s="109">
        <f>FlexRent!N27</f>
        <v>208.80321236</v>
      </c>
      <c r="M134" s="109">
        <f>FlexRent!O27</f>
        <v>223.813827496</v>
      </c>
      <c r="N134" s="109">
        <f>FlexRent!P27</f>
        <v>214.008748072</v>
      </c>
    </row>
    <row r="135" spans="2:14" ht="15" thickBot="1">
      <c r="B135" s="105" t="s">
        <v>185</v>
      </c>
      <c r="C135" s="110">
        <f>FlexRent!J29</f>
        <v>73.50000000000001</v>
      </c>
      <c r="D135" s="110">
        <f>FlexRent!P29</f>
        <v>194.139996448</v>
      </c>
      <c r="E135" s="108"/>
      <c r="F135" s="107"/>
      <c r="G135" s="107"/>
      <c r="H135" s="107"/>
      <c r="I135" s="107"/>
      <c r="J135" s="107"/>
      <c r="K135" s="105" t="str">
        <f t="shared" si="0"/>
        <v>Avg</v>
      </c>
      <c r="L135" s="110">
        <f>FlexRent!N29</f>
        <v>194.13999644800003</v>
      </c>
      <c r="M135" s="110">
        <f>FlexRent!O29</f>
        <v>194.13999644800003</v>
      </c>
      <c r="N135" s="110">
        <f>FlexRent!P29</f>
        <v>194.139996448</v>
      </c>
    </row>
  </sheetData>
  <sheetProtection password="C4C7" sheet="1" objects="1" scenarios="1"/>
  <printOptions/>
  <pageMargins left="0.75" right="0.75" top="1" bottom="1" header="0.5" footer="0.5"/>
  <pageSetup fitToHeight="1" fitToWidth="1"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W310"/>
  <sheetViews>
    <sheetView showOutlineSymbols="0" zoomScale="87" zoomScaleNormal="87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11" sqref="D11"/>
    </sheetView>
  </sheetViews>
  <sheetFormatPr defaultColWidth="7.6640625" defaultRowHeight="15"/>
  <cols>
    <col min="1" max="1" width="4.77734375" style="10" customWidth="1"/>
    <col min="2" max="3" width="6.77734375" style="10" customWidth="1"/>
    <col min="4" max="40" width="7.6640625" style="10" customWidth="1"/>
    <col min="41" max="41" width="7.6640625" style="9" customWidth="1"/>
    <col min="42" max="46" width="7.6640625" style="10" customWidth="1"/>
    <col min="47" max="49" width="7.6640625" style="12" customWidth="1"/>
    <col min="50" max="52" width="7.6640625" style="121" customWidth="1"/>
    <col min="53" max="16384" width="7.6640625" style="115" customWidth="1"/>
  </cols>
  <sheetData>
    <row r="2" spans="2:3" ht="15.75">
      <c r="B2" s="18" t="s">
        <v>229</v>
      </c>
      <c r="C2" s="11"/>
    </row>
    <row r="3" spans="2:3" ht="15">
      <c r="B3" s="11" t="s">
        <v>227</v>
      </c>
      <c r="C3" s="11" t="s">
        <v>228</v>
      </c>
    </row>
    <row r="4" spans="2:3" ht="15.75">
      <c r="B4" s="138" t="s">
        <v>233</v>
      </c>
      <c r="C4" s="11"/>
    </row>
    <row r="5" spans="2:3" ht="15">
      <c r="B5" s="11"/>
      <c r="C5" s="11"/>
    </row>
    <row r="6" spans="2:3" ht="15">
      <c r="B6" s="11"/>
      <c r="C6" s="11"/>
    </row>
    <row r="7" spans="2:3" ht="15">
      <c r="B7" s="11"/>
      <c r="C7" s="11"/>
    </row>
    <row r="8" spans="4:39" ht="15">
      <c r="D8" s="13">
        <f>IF('Farm bases'!$D5=LEFT('crop prices'!D9,2),1,0)</f>
        <v>0</v>
      </c>
      <c r="E8" s="13">
        <f>IF('Farm bases'!$D5=LEFT('crop prices'!E9,2),1,0)</f>
        <v>0</v>
      </c>
      <c r="F8" s="13">
        <f>IF('Farm bases'!$D5=LEFT('crop prices'!F9,2),1,0)</f>
        <v>0</v>
      </c>
      <c r="G8" s="13">
        <f>IF('Farm bases'!$D5=LEFT('crop prices'!G9,2),1,0)</f>
        <v>0</v>
      </c>
      <c r="H8" s="13">
        <f>IF('Farm bases'!$D5=LEFT('crop prices'!H9,2),1,0)</f>
        <v>0</v>
      </c>
      <c r="I8" s="13">
        <f>IF('Farm bases'!$D5=LEFT('crop prices'!I9,2),1,0)</f>
        <v>1</v>
      </c>
      <c r="J8" s="13">
        <f>IF('Farm bases'!$D5=LEFT('crop prices'!J9,2),1,0)</f>
        <v>0</v>
      </c>
      <c r="K8" s="13">
        <f>IF('Farm bases'!$D5=LEFT('crop prices'!K9,2),1,0)</f>
        <v>0</v>
      </c>
      <c r="L8" s="13">
        <f>IF('Farm bases'!$D5=LEFT('crop prices'!L9,2),1,0)</f>
        <v>0</v>
      </c>
      <c r="M8" s="13">
        <f>IF('Farm bases'!$D5=LEFT('crop prices'!M9,2),1,0)</f>
        <v>0</v>
      </c>
      <c r="N8" s="13">
        <f>IF('Farm bases'!$D5=LEFT('crop prices'!N9,2),1,0)</f>
        <v>0</v>
      </c>
      <c r="O8" s="13">
        <f>IF('Farm bases'!$D5=LEFT('crop prices'!O9,2),1,0)</f>
        <v>0</v>
      </c>
      <c r="P8" s="13">
        <f>IF('Farm bases'!$D5=LEFT('crop prices'!P9,2),1,0)</f>
        <v>0</v>
      </c>
      <c r="Q8" s="13">
        <f>IF('Farm bases'!$D5=LEFT('crop prices'!Q9,2),1,0)</f>
        <v>0</v>
      </c>
      <c r="R8" s="13">
        <f>IF('Farm bases'!$D5=LEFT('crop prices'!R9,2),1,0)</f>
        <v>1</v>
      </c>
      <c r="S8" s="13">
        <f>IF('Farm bases'!$D5=LEFT('crop prices'!S9,2),1,0)</f>
        <v>0</v>
      </c>
      <c r="T8" s="13">
        <f>IF('Farm bases'!$D5=LEFT('crop prices'!T9,2),1,0)</f>
        <v>0</v>
      </c>
      <c r="U8" s="13">
        <f>IF('Farm bases'!$D5=LEFT('crop prices'!U9,2),1,0)</f>
        <v>0</v>
      </c>
      <c r="V8" s="13">
        <f>IF('Farm bases'!$D5=LEFT('crop prices'!V9,2),1,0)</f>
        <v>0</v>
      </c>
      <c r="W8" s="13">
        <f>IF('Farm bases'!$D5=LEFT('crop prices'!W9,2),1,0)</f>
        <v>0</v>
      </c>
      <c r="X8" s="13">
        <f>IF('Farm bases'!$D5=LEFT('crop prices'!X9,2),1,0)</f>
        <v>0</v>
      </c>
      <c r="Y8" s="13">
        <f>IF('Farm bases'!$D5=LEFT('crop prices'!Y9,2),1,0)</f>
        <v>0</v>
      </c>
      <c r="Z8" s="13">
        <f>IF('Farm bases'!$D5=LEFT('crop prices'!Z9,2),1,0)</f>
        <v>0</v>
      </c>
      <c r="AA8" s="13">
        <f>IF('Farm bases'!$D5=LEFT('crop prices'!AA9,2),1,0)</f>
        <v>1</v>
      </c>
      <c r="AB8" s="13">
        <f>IF('Farm bases'!$D5=LEFT('crop prices'!AB9,2),1,0)</f>
        <v>0</v>
      </c>
      <c r="AC8" s="13">
        <f>IF('Farm bases'!$D5=LEFT('crop prices'!AC9,2),1,0)</f>
        <v>0</v>
      </c>
      <c r="AD8" s="13">
        <f>IF('Farm bases'!$D5=LEFT('crop prices'!AD9,2),1,0)</f>
        <v>0</v>
      </c>
      <c r="AE8" s="13">
        <f>IF('Farm bases'!$D5=LEFT('crop prices'!AE9,2),1,0)</f>
        <v>0</v>
      </c>
      <c r="AF8" s="13">
        <f>IF('Farm bases'!$D5=LEFT('crop prices'!AF9,2),1,0)</f>
        <v>0</v>
      </c>
      <c r="AG8" s="13">
        <f>IF('Farm bases'!$D5=LEFT('crop prices'!AG9,2),1,0)</f>
        <v>0</v>
      </c>
      <c r="AH8" s="13">
        <f>IF('Farm bases'!$D5=LEFT('crop prices'!AH9,2),1,0)</f>
        <v>0</v>
      </c>
      <c r="AI8" s="13">
        <f>IF('Farm bases'!$D5=LEFT('crop prices'!AI9,2),1,0)</f>
        <v>0</v>
      </c>
      <c r="AJ8" s="13">
        <f>IF('Farm bases'!$D5=LEFT('crop prices'!AJ9,2),1,0)</f>
        <v>1</v>
      </c>
      <c r="AK8" s="13">
        <f>IF('Farm bases'!$D5=LEFT('crop prices'!AK9,2),1,0)</f>
        <v>0</v>
      </c>
      <c r="AL8" s="13">
        <f>IF('Farm bases'!$D5=LEFT('crop prices'!AL9,2),1,0)</f>
        <v>0</v>
      </c>
      <c r="AM8" s="13">
        <f>IF('Farm bases'!$D5=LEFT('crop prices'!AM9,2),1,0)</f>
        <v>0</v>
      </c>
    </row>
    <row r="9" spans="4:44" ht="14.25">
      <c r="D9" s="9" t="s">
        <v>69</v>
      </c>
      <c r="E9" s="9" t="s">
        <v>70</v>
      </c>
      <c r="F9" s="9" t="s">
        <v>71</v>
      </c>
      <c r="G9" s="9" t="s">
        <v>72</v>
      </c>
      <c r="H9" s="9" t="s">
        <v>73</v>
      </c>
      <c r="I9" s="9" t="s">
        <v>74</v>
      </c>
      <c r="J9" s="9" t="s">
        <v>75</v>
      </c>
      <c r="K9" s="9" t="s">
        <v>76</v>
      </c>
      <c r="L9" s="9" t="s">
        <v>77</v>
      </c>
      <c r="M9" s="9" t="s">
        <v>69</v>
      </c>
      <c r="N9" s="9" t="s">
        <v>70</v>
      </c>
      <c r="O9" s="9" t="s">
        <v>71</v>
      </c>
      <c r="P9" s="9" t="s">
        <v>72</v>
      </c>
      <c r="Q9" s="9" t="s">
        <v>73</v>
      </c>
      <c r="R9" s="9" t="s">
        <v>74</v>
      </c>
      <c r="S9" s="9" t="s">
        <v>75</v>
      </c>
      <c r="T9" s="9" t="s">
        <v>76</v>
      </c>
      <c r="U9" s="9" t="s">
        <v>77</v>
      </c>
      <c r="V9" s="9" t="s">
        <v>69</v>
      </c>
      <c r="W9" s="9" t="s">
        <v>70</v>
      </c>
      <c r="X9" s="9" t="s">
        <v>71</v>
      </c>
      <c r="Y9" s="9" t="s">
        <v>72</v>
      </c>
      <c r="Z9" s="9" t="s">
        <v>73</v>
      </c>
      <c r="AA9" s="9" t="s">
        <v>74</v>
      </c>
      <c r="AB9" s="9" t="s">
        <v>75</v>
      </c>
      <c r="AC9" s="9" t="s">
        <v>76</v>
      </c>
      <c r="AD9" s="9" t="s">
        <v>77</v>
      </c>
      <c r="AE9" s="9" t="s">
        <v>69</v>
      </c>
      <c r="AF9" s="9" t="s">
        <v>70</v>
      </c>
      <c r="AG9" s="9" t="s">
        <v>71</v>
      </c>
      <c r="AH9" s="9" t="s">
        <v>72</v>
      </c>
      <c r="AI9" s="9" t="s">
        <v>73</v>
      </c>
      <c r="AJ9" s="9" t="s">
        <v>74</v>
      </c>
      <c r="AK9" s="9" t="s">
        <v>75</v>
      </c>
      <c r="AL9" s="9" t="s">
        <v>76</v>
      </c>
      <c r="AM9" s="9" t="s">
        <v>77</v>
      </c>
      <c r="AN9" s="9"/>
      <c r="AR9" s="9" t="s">
        <v>20</v>
      </c>
    </row>
    <row r="10" spans="1:49" ht="14.25">
      <c r="A10" s="116"/>
      <c r="B10" s="116" t="s">
        <v>206</v>
      </c>
      <c r="C10" s="117" t="s">
        <v>205</v>
      </c>
      <c r="D10" s="118" t="s">
        <v>40</v>
      </c>
      <c r="E10" s="118" t="s">
        <v>40</v>
      </c>
      <c r="F10" s="118" t="s">
        <v>40</v>
      </c>
      <c r="G10" s="118" t="s">
        <v>40</v>
      </c>
      <c r="H10" s="118" t="s">
        <v>40</v>
      </c>
      <c r="I10" s="118" t="s">
        <v>40</v>
      </c>
      <c r="J10" s="118" t="s">
        <v>40</v>
      </c>
      <c r="K10" s="118" t="s">
        <v>40</v>
      </c>
      <c r="L10" s="118" t="s">
        <v>40</v>
      </c>
      <c r="M10" s="118" t="s">
        <v>43</v>
      </c>
      <c r="N10" s="118" t="s">
        <v>43</v>
      </c>
      <c r="O10" s="118" t="s">
        <v>43</v>
      </c>
      <c r="P10" s="118" t="s">
        <v>43</v>
      </c>
      <c r="Q10" s="118" t="s">
        <v>43</v>
      </c>
      <c r="R10" s="118" t="s">
        <v>43</v>
      </c>
      <c r="S10" s="118" t="s">
        <v>43</v>
      </c>
      <c r="T10" s="118" t="s">
        <v>43</v>
      </c>
      <c r="U10" s="118" t="s">
        <v>43</v>
      </c>
      <c r="V10" s="118" t="s">
        <v>45</v>
      </c>
      <c r="W10" s="118" t="s">
        <v>45</v>
      </c>
      <c r="X10" s="118" t="s">
        <v>45</v>
      </c>
      <c r="Y10" s="118" t="s">
        <v>45</v>
      </c>
      <c r="Z10" s="118" t="s">
        <v>45</v>
      </c>
      <c r="AA10" s="118" t="s">
        <v>45</v>
      </c>
      <c r="AB10" s="118" t="s">
        <v>45</v>
      </c>
      <c r="AC10" s="118" t="s">
        <v>45</v>
      </c>
      <c r="AD10" s="118" t="s">
        <v>45</v>
      </c>
      <c r="AE10" s="118" t="s">
        <v>50</v>
      </c>
      <c r="AF10" s="118" t="s">
        <v>50</v>
      </c>
      <c r="AG10" s="118" t="s">
        <v>50</v>
      </c>
      <c r="AH10" s="118" t="s">
        <v>50</v>
      </c>
      <c r="AI10" s="118" t="s">
        <v>50</v>
      </c>
      <c r="AJ10" s="118" t="s">
        <v>50</v>
      </c>
      <c r="AK10" s="118" t="s">
        <v>50</v>
      </c>
      <c r="AL10" s="118" t="s">
        <v>50</v>
      </c>
      <c r="AM10" s="118" t="s">
        <v>50</v>
      </c>
      <c r="AN10" s="118"/>
      <c r="AO10" s="118" t="s">
        <v>220</v>
      </c>
      <c r="AP10" s="118" t="s">
        <v>201</v>
      </c>
      <c r="AQ10" s="118" t="s">
        <v>202</v>
      </c>
      <c r="AR10" s="118" t="s">
        <v>203</v>
      </c>
      <c r="AS10" s="118" t="s">
        <v>204</v>
      </c>
      <c r="AT10" s="116"/>
      <c r="AU10" s="119" t="s">
        <v>205</v>
      </c>
      <c r="AV10" s="120" t="s">
        <v>219</v>
      </c>
      <c r="AW10" s="119"/>
    </row>
    <row r="11" spans="1:48" ht="14.25">
      <c r="A11" s="114"/>
      <c r="B11" s="15">
        <v>1991</v>
      </c>
      <c r="C11" s="115" t="s">
        <v>207</v>
      </c>
      <c r="D11" s="123">
        <v>2.26</v>
      </c>
      <c r="E11" s="123">
        <v>2.26</v>
      </c>
      <c r="F11" s="123">
        <v>2.26</v>
      </c>
      <c r="G11" s="123">
        <v>2.3</v>
      </c>
      <c r="H11" s="123">
        <v>2.34</v>
      </c>
      <c r="I11" s="123">
        <v>2.31</v>
      </c>
      <c r="J11" s="123">
        <v>2.44</v>
      </c>
      <c r="K11" s="123">
        <v>2.43</v>
      </c>
      <c r="L11" s="123">
        <v>2.36</v>
      </c>
      <c r="M11" s="123">
        <v>2.14</v>
      </c>
      <c r="N11" s="123">
        <v>2.21</v>
      </c>
      <c r="O11" s="123">
        <v>2.25</v>
      </c>
      <c r="P11" s="123">
        <v>2.22</v>
      </c>
      <c r="Q11" s="123">
        <v>2.23</v>
      </c>
      <c r="R11" s="123">
        <v>2.26</v>
      </c>
      <c r="S11" s="123">
        <v>2.25</v>
      </c>
      <c r="T11" s="123">
        <v>2.28</v>
      </c>
      <c r="U11" s="123">
        <v>2.4</v>
      </c>
      <c r="V11" s="123">
        <v>3.38</v>
      </c>
      <c r="W11" s="123">
        <v>3.49</v>
      </c>
      <c r="X11" s="123">
        <v>3.62</v>
      </c>
      <c r="Y11" s="123">
        <v>3.59</v>
      </c>
      <c r="Z11" s="123">
        <v>3.61</v>
      </c>
      <c r="AA11" s="123">
        <v>3.61</v>
      </c>
      <c r="AB11" s="123">
        <v>3.83</v>
      </c>
      <c r="AC11" s="123">
        <v>3.62</v>
      </c>
      <c r="AD11" s="123">
        <v>3.67</v>
      </c>
      <c r="AE11" s="123">
        <v>5.24</v>
      </c>
      <c r="AF11" s="123">
        <v>5.34</v>
      </c>
      <c r="AG11" s="123">
        <v>5.36</v>
      </c>
      <c r="AH11" s="123">
        <v>5.39</v>
      </c>
      <c r="AI11" s="123">
        <v>5.4</v>
      </c>
      <c r="AJ11" s="123">
        <v>5.47</v>
      </c>
      <c r="AK11" s="123">
        <v>5.52</v>
      </c>
      <c r="AL11" s="123">
        <v>5.52</v>
      </c>
      <c r="AM11" s="123">
        <v>5.45</v>
      </c>
      <c r="AN11" s="115"/>
      <c r="AO11" s="122">
        <v>1991.01</v>
      </c>
      <c r="AP11" s="143">
        <f>SUMPRODUCT(D11:L11,D$8:L$8)</f>
        <v>2.31</v>
      </c>
      <c r="AQ11" s="143">
        <f>SUMPRODUCT(M11:U11,M$8:U$8)</f>
        <v>2.26</v>
      </c>
      <c r="AR11" s="143">
        <f>SUMPRODUCT(V11:AD11,V$8:AD$8)*0.56</f>
        <v>2.0216000000000003</v>
      </c>
      <c r="AS11" s="143">
        <f>SUMPRODUCT(AE11:AM11,AE$8:AM$8)</f>
        <v>5.47</v>
      </c>
      <c r="AT11" s="115"/>
      <c r="AU11" s="12" t="s">
        <v>210</v>
      </c>
      <c r="AV11" s="14">
        <v>4</v>
      </c>
    </row>
    <row r="12" spans="2:48" ht="14.25">
      <c r="B12" s="15">
        <v>1991</v>
      </c>
      <c r="C12" s="10" t="s">
        <v>208</v>
      </c>
      <c r="D12" s="123">
        <v>2.29</v>
      </c>
      <c r="E12" s="123">
        <v>2.28</v>
      </c>
      <c r="F12" s="123">
        <v>2.31</v>
      </c>
      <c r="G12" s="123">
        <v>2.34</v>
      </c>
      <c r="H12" s="123">
        <v>2.37</v>
      </c>
      <c r="I12" s="123">
        <v>2.36</v>
      </c>
      <c r="J12" s="123">
        <v>2.49</v>
      </c>
      <c r="K12" s="123">
        <v>2.43</v>
      </c>
      <c r="L12" s="123">
        <v>2.37</v>
      </c>
      <c r="M12" s="123">
        <v>2.15</v>
      </c>
      <c r="N12" s="123">
        <v>2.19</v>
      </c>
      <c r="O12" s="123">
        <v>2.25</v>
      </c>
      <c r="P12" s="123">
        <v>2.18</v>
      </c>
      <c r="Q12" s="123">
        <v>2.24</v>
      </c>
      <c r="R12" s="123">
        <v>2.26</v>
      </c>
      <c r="S12" s="123">
        <v>2.29</v>
      </c>
      <c r="T12" s="123">
        <v>2.33</v>
      </c>
      <c r="U12" s="123">
        <v>2.48</v>
      </c>
      <c r="V12" s="123">
        <v>3.54</v>
      </c>
      <c r="W12" s="123">
        <v>3.64</v>
      </c>
      <c r="X12" s="123">
        <v>3.74</v>
      </c>
      <c r="Y12" s="123">
        <v>3.73</v>
      </c>
      <c r="Z12" s="123">
        <v>3.76</v>
      </c>
      <c r="AA12" s="123">
        <v>3.75</v>
      </c>
      <c r="AB12" s="123">
        <v>4.01</v>
      </c>
      <c r="AC12" s="123">
        <v>3.85</v>
      </c>
      <c r="AD12" s="123">
        <v>3.84</v>
      </c>
      <c r="AE12" s="123">
        <v>5.33</v>
      </c>
      <c r="AF12" s="123">
        <v>5.36</v>
      </c>
      <c r="AG12" s="123">
        <v>5.39</v>
      </c>
      <c r="AH12" s="123">
        <v>5.41</v>
      </c>
      <c r="AI12" s="123">
        <v>5.47</v>
      </c>
      <c r="AJ12" s="123">
        <v>5.52</v>
      </c>
      <c r="AK12" s="123">
        <v>5.58</v>
      </c>
      <c r="AL12" s="123">
        <v>5.59</v>
      </c>
      <c r="AM12" s="123">
        <v>5.58</v>
      </c>
      <c r="AO12" s="122">
        <f>AO11+0.01</f>
        <v>1991.02</v>
      </c>
      <c r="AP12" s="143">
        <f aca="true" t="shared" si="0" ref="AP12:AP75">SUMPRODUCT(D12:L12,D$8:L$8)</f>
        <v>2.36</v>
      </c>
      <c r="AQ12" s="143">
        <f aca="true" t="shared" si="1" ref="AQ12:AQ75">SUMPRODUCT(M12:U12,M$8:U$8)</f>
        <v>2.26</v>
      </c>
      <c r="AR12" s="143">
        <f aca="true" t="shared" si="2" ref="AR12:AR75">SUMPRODUCT(V12:AD12,V$8:AD$8)*0.56</f>
        <v>2.1</v>
      </c>
      <c r="AS12" s="143">
        <f aca="true" t="shared" si="3" ref="AS12:AS75">SUMPRODUCT(AE12:AM12,AE$8:AM$8)</f>
        <v>5.52</v>
      </c>
      <c r="AU12" s="12" t="s">
        <v>214</v>
      </c>
      <c r="AV12" s="14">
        <v>8</v>
      </c>
    </row>
    <row r="13" spans="2:48" ht="14.25">
      <c r="B13" s="15">
        <v>1991</v>
      </c>
      <c r="C13" s="10" t="s">
        <v>209</v>
      </c>
      <c r="D13" s="123">
        <v>2.42</v>
      </c>
      <c r="E13" s="123">
        <v>2.4</v>
      </c>
      <c r="F13" s="123">
        <v>2.42</v>
      </c>
      <c r="G13" s="123">
        <v>2.5</v>
      </c>
      <c r="H13" s="123">
        <v>2.52</v>
      </c>
      <c r="I13" s="123">
        <v>2.48</v>
      </c>
      <c r="J13" s="123">
        <v>2.61</v>
      </c>
      <c r="K13" s="123">
        <v>2.59</v>
      </c>
      <c r="L13" s="123">
        <v>2.52</v>
      </c>
      <c r="M13" s="123">
        <v>2.25</v>
      </c>
      <c r="N13" s="123">
        <v>2.34</v>
      </c>
      <c r="O13" s="123">
        <v>2.4</v>
      </c>
      <c r="P13" s="123">
        <v>2.32</v>
      </c>
      <c r="Q13" s="123">
        <v>2.41</v>
      </c>
      <c r="R13" s="123">
        <v>2.41</v>
      </c>
      <c r="S13" s="123">
        <v>2.45</v>
      </c>
      <c r="T13" s="123">
        <v>2.39</v>
      </c>
      <c r="U13" s="123">
        <v>2.6</v>
      </c>
      <c r="V13" s="123">
        <v>3.54</v>
      </c>
      <c r="W13" s="123">
        <v>3.72</v>
      </c>
      <c r="X13" s="123">
        <v>3.82</v>
      </c>
      <c r="Y13" s="123">
        <v>3.84</v>
      </c>
      <c r="Z13" s="123">
        <v>3.86</v>
      </c>
      <c r="AA13" s="123">
        <v>3.87</v>
      </c>
      <c r="AB13" s="123">
        <v>4.12</v>
      </c>
      <c r="AC13" s="123">
        <v>3.89</v>
      </c>
      <c r="AD13" s="123">
        <v>3.93</v>
      </c>
      <c r="AE13" s="123">
        <v>5.44</v>
      </c>
      <c r="AF13" s="123">
        <v>5.45</v>
      </c>
      <c r="AG13" s="123">
        <v>5.53</v>
      </c>
      <c r="AH13" s="123">
        <v>5.6</v>
      </c>
      <c r="AI13" s="123">
        <v>5.65</v>
      </c>
      <c r="AJ13" s="123">
        <v>5.67</v>
      </c>
      <c r="AK13" s="123">
        <v>5.76</v>
      </c>
      <c r="AL13" s="123">
        <v>5.74</v>
      </c>
      <c r="AM13" s="123">
        <v>5.73</v>
      </c>
      <c r="AO13" s="122">
        <f aca="true" t="shared" si="4" ref="AO13:AO22">AO12+0.01</f>
        <v>1991.03</v>
      </c>
      <c r="AP13" s="143">
        <f t="shared" si="0"/>
        <v>2.48</v>
      </c>
      <c r="AQ13" s="143">
        <f t="shared" si="1"/>
        <v>2.41</v>
      </c>
      <c r="AR13" s="143">
        <f t="shared" si="2"/>
        <v>2.1672000000000002</v>
      </c>
      <c r="AS13" s="143">
        <f t="shared" si="3"/>
        <v>5.67</v>
      </c>
      <c r="AU13" s="12" t="s">
        <v>218</v>
      </c>
      <c r="AV13" s="14">
        <v>12</v>
      </c>
    </row>
    <row r="14" spans="2:48" ht="14.25">
      <c r="B14" s="15">
        <v>1991</v>
      </c>
      <c r="C14" s="10" t="s">
        <v>210</v>
      </c>
      <c r="D14" s="123">
        <v>2.46</v>
      </c>
      <c r="E14" s="123">
        <v>2.46</v>
      </c>
      <c r="F14" s="123">
        <v>2.47</v>
      </c>
      <c r="G14" s="123">
        <v>2.52</v>
      </c>
      <c r="H14" s="123">
        <v>2.56</v>
      </c>
      <c r="I14" s="123">
        <v>2.55</v>
      </c>
      <c r="J14" s="123">
        <v>2.7</v>
      </c>
      <c r="K14" s="123">
        <v>2.63</v>
      </c>
      <c r="L14" s="123">
        <v>2.6</v>
      </c>
      <c r="M14" s="123">
        <v>2.37</v>
      </c>
      <c r="N14" s="123">
        <v>2.45</v>
      </c>
      <c r="O14" s="123">
        <v>2.51</v>
      </c>
      <c r="P14" s="123">
        <v>2.39</v>
      </c>
      <c r="Q14" s="123">
        <v>2.47</v>
      </c>
      <c r="R14" s="123">
        <v>2.51</v>
      </c>
      <c r="S14" s="123">
        <v>2.48</v>
      </c>
      <c r="T14" s="123">
        <v>2.49</v>
      </c>
      <c r="U14" s="123">
        <v>2.6</v>
      </c>
      <c r="V14" s="123">
        <v>3.65</v>
      </c>
      <c r="W14" s="123">
        <v>3.73</v>
      </c>
      <c r="X14" s="123">
        <v>3.86</v>
      </c>
      <c r="Y14" s="123">
        <v>3.81</v>
      </c>
      <c r="Z14" s="123">
        <v>3.84</v>
      </c>
      <c r="AA14" s="123">
        <v>3.91</v>
      </c>
      <c r="AB14" s="123">
        <v>4.09</v>
      </c>
      <c r="AC14" s="123">
        <v>3.94</v>
      </c>
      <c r="AD14" s="123">
        <v>3.89</v>
      </c>
      <c r="AE14" s="123">
        <v>5.56</v>
      </c>
      <c r="AF14" s="123">
        <v>5.64</v>
      </c>
      <c r="AG14" s="123">
        <v>5.7</v>
      </c>
      <c r="AH14" s="123">
        <v>5.69</v>
      </c>
      <c r="AI14" s="123">
        <v>5.74</v>
      </c>
      <c r="AJ14" s="123">
        <v>5.8</v>
      </c>
      <c r="AK14" s="123">
        <v>5.85</v>
      </c>
      <c r="AL14" s="123">
        <v>5.86</v>
      </c>
      <c r="AM14" s="123">
        <v>5.81</v>
      </c>
      <c r="AO14" s="122">
        <f t="shared" si="4"/>
        <v>1991.04</v>
      </c>
      <c r="AP14" s="143">
        <f t="shared" si="0"/>
        <v>2.55</v>
      </c>
      <c r="AQ14" s="143">
        <f t="shared" si="1"/>
        <v>2.51</v>
      </c>
      <c r="AR14" s="143">
        <f t="shared" si="2"/>
        <v>2.1896000000000004</v>
      </c>
      <c r="AS14" s="143">
        <f t="shared" si="3"/>
        <v>5.8</v>
      </c>
      <c r="AU14" s="12" t="s">
        <v>208</v>
      </c>
      <c r="AV14" s="14">
        <v>2</v>
      </c>
    </row>
    <row r="15" spans="2:48" ht="14.25">
      <c r="B15" s="15">
        <v>1991</v>
      </c>
      <c r="C15" s="10" t="s">
        <v>211</v>
      </c>
      <c r="D15" s="123">
        <v>2.52</v>
      </c>
      <c r="E15" s="123">
        <v>2.5</v>
      </c>
      <c r="F15" s="123">
        <v>2.53</v>
      </c>
      <c r="G15" s="123">
        <v>2.59</v>
      </c>
      <c r="H15" s="123">
        <v>2.62</v>
      </c>
      <c r="I15" s="123">
        <v>2.61</v>
      </c>
      <c r="J15" s="123">
        <v>2.76</v>
      </c>
      <c r="K15" s="123">
        <v>2.7</v>
      </c>
      <c r="L15" s="123">
        <v>2.62</v>
      </c>
      <c r="M15" s="123">
        <v>2.37</v>
      </c>
      <c r="N15" s="123">
        <v>2.43</v>
      </c>
      <c r="O15" s="123">
        <v>2.48</v>
      </c>
      <c r="P15" s="123">
        <v>2.34</v>
      </c>
      <c r="Q15" s="123">
        <v>2.47</v>
      </c>
      <c r="R15" s="123">
        <v>2.47</v>
      </c>
      <c r="S15" s="123">
        <v>2.4</v>
      </c>
      <c r="T15" s="123">
        <v>2.42</v>
      </c>
      <c r="U15" s="123">
        <v>2.6</v>
      </c>
      <c r="V15" s="123">
        <v>3.65</v>
      </c>
      <c r="W15" s="123">
        <v>3.69</v>
      </c>
      <c r="X15" s="123">
        <v>3.89</v>
      </c>
      <c r="Y15" s="123">
        <v>3.69</v>
      </c>
      <c r="Z15" s="123">
        <v>3.8</v>
      </c>
      <c r="AA15" s="123">
        <v>3.93</v>
      </c>
      <c r="AB15" s="123">
        <v>3.95</v>
      </c>
      <c r="AC15" s="123">
        <v>3.82</v>
      </c>
      <c r="AD15" s="123">
        <v>4</v>
      </c>
      <c r="AE15" s="123">
        <v>5.49</v>
      </c>
      <c r="AF15" s="123">
        <v>5.62</v>
      </c>
      <c r="AG15" s="123">
        <v>5.67</v>
      </c>
      <c r="AH15" s="123">
        <v>5.66</v>
      </c>
      <c r="AI15" s="123">
        <v>5.71</v>
      </c>
      <c r="AJ15" s="123">
        <v>5.73</v>
      </c>
      <c r="AK15" s="123">
        <v>5.87</v>
      </c>
      <c r="AL15" s="123">
        <v>5.81</v>
      </c>
      <c r="AM15" s="123">
        <v>5.79</v>
      </c>
      <c r="AO15" s="122">
        <f t="shared" si="4"/>
        <v>1991.05</v>
      </c>
      <c r="AP15" s="143">
        <f t="shared" si="0"/>
        <v>2.61</v>
      </c>
      <c r="AQ15" s="143">
        <f t="shared" si="1"/>
        <v>2.47</v>
      </c>
      <c r="AR15" s="143">
        <f t="shared" si="2"/>
        <v>2.2008</v>
      </c>
      <c r="AS15" s="143">
        <f t="shared" si="3"/>
        <v>5.73</v>
      </c>
      <c r="AU15" s="12" t="s">
        <v>207</v>
      </c>
      <c r="AV15" s="14">
        <v>1</v>
      </c>
    </row>
    <row r="16" spans="2:48" ht="14.25">
      <c r="B16" s="15">
        <v>1991</v>
      </c>
      <c r="C16" s="10" t="s">
        <v>212</v>
      </c>
      <c r="D16" s="123">
        <v>2.43</v>
      </c>
      <c r="E16" s="123">
        <v>2.47</v>
      </c>
      <c r="F16" s="123">
        <v>2.47</v>
      </c>
      <c r="G16" s="123">
        <v>2.52</v>
      </c>
      <c r="H16" s="123">
        <v>2.55</v>
      </c>
      <c r="I16" s="123">
        <v>2.53</v>
      </c>
      <c r="J16" s="123">
        <v>2.68</v>
      </c>
      <c r="K16" s="123">
        <v>2.63</v>
      </c>
      <c r="L16" s="123">
        <v>2.57</v>
      </c>
      <c r="M16" s="123">
        <v>2.33</v>
      </c>
      <c r="N16" s="123">
        <v>2.4</v>
      </c>
      <c r="O16" s="123">
        <v>2.49</v>
      </c>
      <c r="P16" s="123">
        <v>2.36</v>
      </c>
      <c r="Q16" s="123">
        <v>2.42</v>
      </c>
      <c r="R16" s="123">
        <v>2.43</v>
      </c>
      <c r="S16" s="123">
        <v>2.37</v>
      </c>
      <c r="T16" s="123">
        <v>2.45</v>
      </c>
      <c r="U16" s="123">
        <v>2.52</v>
      </c>
      <c r="V16" s="123">
        <v>3.44</v>
      </c>
      <c r="W16" s="123">
        <v>3.6</v>
      </c>
      <c r="X16" s="123">
        <v>3.79</v>
      </c>
      <c r="Y16" s="123">
        <v>3.62</v>
      </c>
      <c r="Z16" s="123">
        <v>3.66</v>
      </c>
      <c r="AA16" s="123">
        <v>3.8</v>
      </c>
      <c r="AB16" s="123">
        <v>3.82</v>
      </c>
      <c r="AC16" s="123">
        <v>3.78</v>
      </c>
      <c r="AD16" s="123">
        <v>3.92</v>
      </c>
      <c r="AE16" s="123">
        <v>5.35</v>
      </c>
      <c r="AF16" s="123">
        <v>5.49</v>
      </c>
      <c r="AG16" s="123">
        <v>5.56</v>
      </c>
      <c r="AH16" s="123">
        <v>5.58</v>
      </c>
      <c r="AI16" s="123">
        <v>5.59</v>
      </c>
      <c r="AJ16" s="123">
        <v>5.61</v>
      </c>
      <c r="AK16" s="123">
        <v>5.72</v>
      </c>
      <c r="AL16" s="123">
        <v>5.66</v>
      </c>
      <c r="AM16" s="123">
        <v>5.66</v>
      </c>
      <c r="AO16" s="122">
        <f t="shared" si="4"/>
        <v>1991.06</v>
      </c>
      <c r="AP16" s="143">
        <f t="shared" si="0"/>
        <v>2.53</v>
      </c>
      <c r="AQ16" s="143">
        <f t="shared" si="1"/>
        <v>2.43</v>
      </c>
      <c r="AR16" s="143">
        <f t="shared" si="2"/>
        <v>2.128</v>
      </c>
      <c r="AS16" s="143">
        <f t="shared" si="3"/>
        <v>5.61</v>
      </c>
      <c r="AU16" s="12" t="s">
        <v>213</v>
      </c>
      <c r="AV16" s="14">
        <v>7</v>
      </c>
    </row>
    <row r="17" spans="2:48" ht="14.25">
      <c r="B17" s="15">
        <v>1991</v>
      </c>
      <c r="C17" s="10" t="s">
        <v>213</v>
      </c>
      <c r="D17" s="123">
        <v>2.4</v>
      </c>
      <c r="E17" s="123">
        <v>2.41</v>
      </c>
      <c r="F17" s="123">
        <v>2.41</v>
      </c>
      <c r="G17" s="123">
        <v>2.48</v>
      </c>
      <c r="H17" s="123">
        <v>2.53</v>
      </c>
      <c r="I17" s="123">
        <v>2.51</v>
      </c>
      <c r="J17" s="123">
        <v>2.72</v>
      </c>
      <c r="K17" s="123">
        <v>2.62</v>
      </c>
      <c r="L17" s="123">
        <v>2.52</v>
      </c>
      <c r="M17" s="123">
        <v>2.3</v>
      </c>
      <c r="N17" s="123">
        <v>2.43</v>
      </c>
      <c r="O17" s="123">
        <v>2.54</v>
      </c>
      <c r="P17" s="123">
        <v>2.38</v>
      </c>
      <c r="Q17" s="123">
        <v>2.46</v>
      </c>
      <c r="R17" s="123">
        <v>2.44</v>
      </c>
      <c r="S17" s="123">
        <v>2.37</v>
      </c>
      <c r="T17" s="123">
        <v>2.38</v>
      </c>
      <c r="U17" s="123">
        <v>2.51</v>
      </c>
      <c r="V17" s="123">
        <v>3.35</v>
      </c>
      <c r="W17" s="123">
        <v>3.53</v>
      </c>
      <c r="X17" s="123">
        <v>3.78</v>
      </c>
      <c r="Y17" s="123">
        <v>3.62</v>
      </c>
      <c r="Z17" s="123">
        <v>3.66</v>
      </c>
      <c r="AA17" s="123">
        <v>3.74</v>
      </c>
      <c r="AB17" s="123">
        <v>3.85</v>
      </c>
      <c r="AC17" s="123">
        <v>3.71</v>
      </c>
      <c r="AD17" s="123">
        <v>3.94</v>
      </c>
      <c r="AE17" s="123">
        <v>5.23</v>
      </c>
      <c r="AF17" s="123">
        <v>5.27</v>
      </c>
      <c r="AG17" s="123">
        <v>5.38</v>
      </c>
      <c r="AH17" s="123">
        <v>5.32</v>
      </c>
      <c r="AI17" s="123">
        <v>5.37</v>
      </c>
      <c r="AJ17" s="123">
        <v>5.4</v>
      </c>
      <c r="AK17" s="123">
        <v>5.51</v>
      </c>
      <c r="AL17" s="123">
        <v>5.51</v>
      </c>
      <c r="AM17" s="123">
        <v>5.44</v>
      </c>
      <c r="AO17" s="122">
        <f t="shared" si="4"/>
        <v>1991.07</v>
      </c>
      <c r="AP17" s="143">
        <f t="shared" si="0"/>
        <v>2.51</v>
      </c>
      <c r="AQ17" s="143">
        <f t="shared" si="1"/>
        <v>2.44</v>
      </c>
      <c r="AR17" s="143">
        <f t="shared" si="2"/>
        <v>2.0944000000000003</v>
      </c>
      <c r="AS17" s="143">
        <f t="shared" si="3"/>
        <v>5.4</v>
      </c>
      <c r="AU17" s="12" t="s">
        <v>212</v>
      </c>
      <c r="AV17" s="14">
        <v>6</v>
      </c>
    </row>
    <row r="18" spans="2:48" ht="14.25">
      <c r="B18" s="15">
        <v>1991</v>
      </c>
      <c r="C18" s="10" t="s">
        <v>214</v>
      </c>
      <c r="D18" s="123">
        <v>2.6</v>
      </c>
      <c r="E18" s="123">
        <v>2.6</v>
      </c>
      <c r="F18" s="123">
        <v>2.59</v>
      </c>
      <c r="G18" s="123">
        <v>2.69</v>
      </c>
      <c r="H18" s="123">
        <v>2.73</v>
      </c>
      <c r="I18" s="123">
        <v>2.72</v>
      </c>
      <c r="J18" s="123">
        <v>2.9</v>
      </c>
      <c r="K18" s="123">
        <v>2.76</v>
      </c>
      <c r="L18" s="123">
        <v>2.7</v>
      </c>
      <c r="M18" s="123">
        <v>2.27</v>
      </c>
      <c r="N18" s="123">
        <v>2.34</v>
      </c>
      <c r="O18" s="123">
        <v>2.41</v>
      </c>
      <c r="P18" s="123">
        <v>2.42</v>
      </c>
      <c r="Q18" s="123">
        <v>2.42</v>
      </c>
      <c r="R18" s="123">
        <v>2.37</v>
      </c>
      <c r="S18" s="123">
        <v>2.41</v>
      </c>
      <c r="T18" s="123">
        <v>2.35</v>
      </c>
      <c r="U18" s="123">
        <v>2.34</v>
      </c>
      <c r="V18" s="123">
        <v>3.52</v>
      </c>
      <c r="W18" s="123">
        <v>3.76</v>
      </c>
      <c r="X18" s="123">
        <v>3.88</v>
      </c>
      <c r="Y18" s="123">
        <v>3.93</v>
      </c>
      <c r="Z18" s="123">
        <v>3.86</v>
      </c>
      <c r="AA18" s="123">
        <v>3.92</v>
      </c>
      <c r="AB18" s="123">
        <v>4.07</v>
      </c>
      <c r="AC18" s="123">
        <v>3.87</v>
      </c>
      <c r="AD18" s="123">
        <v>3.99</v>
      </c>
      <c r="AE18" s="123">
        <v>5.41</v>
      </c>
      <c r="AF18" s="123">
        <v>5.53</v>
      </c>
      <c r="AG18" s="123">
        <v>5.53</v>
      </c>
      <c r="AH18" s="123">
        <v>5.59</v>
      </c>
      <c r="AI18" s="123">
        <v>5.6</v>
      </c>
      <c r="AJ18" s="123">
        <v>5.62</v>
      </c>
      <c r="AK18" s="123">
        <v>5.76</v>
      </c>
      <c r="AL18" s="123">
        <v>5.72</v>
      </c>
      <c r="AM18" s="123">
        <v>5.69</v>
      </c>
      <c r="AO18" s="122">
        <f t="shared" si="4"/>
        <v>1991.08</v>
      </c>
      <c r="AP18" s="143">
        <f t="shared" si="0"/>
        <v>2.72</v>
      </c>
      <c r="AQ18" s="143">
        <f t="shared" si="1"/>
        <v>2.37</v>
      </c>
      <c r="AR18" s="143">
        <f t="shared" si="2"/>
        <v>2.1952000000000003</v>
      </c>
      <c r="AS18" s="143">
        <f t="shared" si="3"/>
        <v>5.62</v>
      </c>
      <c r="AU18" s="12" t="s">
        <v>209</v>
      </c>
      <c r="AV18" s="14">
        <v>3</v>
      </c>
    </row>
    <row r="19" spans="2:48" ht="14.25">
      <c r="B19" s="15">
        <v>1991</v>
      </c>
      <c r="C19" s="10" t="s">
        <v>215</v>
      </c>
      <c r="D19" s="123">
        <v>2.81</v>
      </c>
      <c r="E19" s="123">
        <v>2.77</v>
      </c>
      <c r="F19" s="123">
        <v>2.79</v>
      </c>
      <c r="G19" s="123">
        <v>2.88</v>
      </c>
      <c r="H19" s="123">
        <v>2.93</v>
      </c>
      <c r="I19" s="123">
        <v>2.92</v>
      </c>
      <c r="J19" s="123">
        <v>3.03</v>
      </c>
      <c r="K19" s="123">
        <v>2.96</v>
      </c>
      <c r="L19" s="123">
        <v>2.88</v>
      </c>
      <c r="M19" s="123">
        <v>2.29</v>
      </c>
      <c r="N19" s="123">
        <v>2.35</v>
      </c>
      <c r="O19" s="123">
        <v>2.39</v>
      </c>
      <c r="P19" s="123">
        <v>2.4</v>
      </c>
      <c r="Q19" s="123">
        <v>2.42</v>
      </c>
      <c r="R19" s="123">
        <v>2.39</v>
      </c>
      <c r="S19" s="123">
        <v>2.41</v>
      </c>
      <c r="T19" s="123">
        <v>2.38</v>
      </c>
      <c r="U19" s="123">
        <v>2.42</v>
      </c>
      <c r="V19" s="123">
        <v>3.65</v>
      </c>
      <c r="W19" s="123">
        <v>3.84</v>
      </c>
      <c r="X19" s="123">
        <v>3.98</v>
      </c>
      <c r="Y19" s="123">
        <v>3.97</v>
      </c>
      <c r="Z19" s="123">
        <v>3.98</v>
      </c>
      <c r="AA19" s="123">
        <v>3.96</v>
      </c>
      <c r="AB19" s="123">
        <v>4.13</v>
      </c>
      <c r="AC19" s="123">
        <v>4</v>
      </c>
      <c r="AD19" s="123">
        <v>4.06</v>
      </c>
      <c r="AE19" s="123">
        <v>5.32</v>
      </c>
      <c r="AF19" s="123">
        <v>5.5</v>
      </c>
      <c r="AG19" s="123">
        <v>5.61</v>
      </c>
      <c r="AH19" s="123">
        <v>5.62</v>
      </c>
      <c r="AI19" s="123">
        <v>5.65</v>
      </c>
      <c r="AJ19" s="123">
        <v>5.66</v>
      </c>
      <c r="AK19" s="123">
        <v>5.75</v>
      </c>
      <c r="AL19" s="123">
        <v>5.74</v>
      </c>
      <c r="AM19" s="123">
        <v>5.73</v>
      </c>
      <c r="AO19" s="122">
        <f t="shared" si="4"/>
        <v>1991.09</v>
      </c>
      <c r="AP19" s="143">
        <f t="shared" si="0"/>
        <v>2.92</v>
      </c>
      <c r="AQ19" s="143">
        <f t="shared" si="1"/>
        <v>2.39</v>
      </c>
      <c r="AR19" s="143">
        <f t="shared" si="2"/>
        <v>2.2176</v>
      </c>
      <c r="AS19" s="143">
        <f t="shared" si="3"/>
        <v>5.66</v>
      </c>
      <c r="AU19" s="12" t="s">
        <v>211</v>
      </c>
      <c r="AV19" s="14">
        <v>5</v>
      </c>
    </row>
    <row r="20" spans="2:48" ht="14.25">
      <c r="B20" s="15">
        <v>1991</v>
      </c>
      <c r="C20" s="10" t="s">
        <v>216</v>
      </c>
      <c r="D20" s="123">
        <v>3.14</v>
      </c>
      <c r="E20" s="123">
        <v>3.12</v>
      </c>
      <c r="F20" s="123">
        <v>3.11</v>
      </c>
      <c r="G20" s="123">
        <v>3.23</v>
      </c>
      <c r="H20" s="123">
        <v>3.25</v>
      </c>
      <c r="I20" s="123">
        <v>3.25</v>
      </c>
      <c r="J20" s="123">
        <v>3.34</v>
      </c>
      <c r="K20" s="123">
        <v>3.26</v>
      </c>
      <c r="L20" s="123">
        <v>3.26</v>
      </c>
      <c r="M20" s="123">
        <v>2.29</v>
      </c>
      <c r="N20" s="123">
        <v>2.37</v>
      </c>
      <c r="O20" s="123">
        <v>2.39</v>
      </c>
      <c r="P20" s="123">
        <v>2.38</v>
      </c>
      <c r="Q20" s="123">
        <v>2.46</v>
      </c>
      <c r="R20" s="123">
        <v>2.4</v>
      </c>
      <c r="S20" s="123">
        <v>2.38</v>
      </c>
      <c r="T20" s="123">
        <v>2.38</v>
      </c>
      <c r="U20" s="123">
        <v>2.46</v>
      </c>
      <c r="V20" s="123">
        <v>3.61</v>
      </c>
      <c r="W20" s="123">
        <v>3.81</v>
      </c>
      <c r="X20" s="123">
        <v>3.87</v>
      </c>
      <c r="Y20" s="123">
        <v>3.91</v>
      </c>
      <c r="Z20" s="123">
        <v>3.94</v>
      </c>
      <c r="AA20" s="123">
        <v>3.96</v>
      </c>
      <c r="AB20" s="123">
        <v>4.02</v>
      </c>
      <c r="AC20" s="123">
        <v>3.97</v>
      </c>
      <c r="AD20" s="123">
        <v>3.93</v>
      </c>
      <c r="AE20" s="123">
        <v>5.15</v>
      </c>
      <c r="AF20" s="123">
        <v>5.16</v>
      </c>
      <c r="AG20" s="123">
        <v>5.28</v>
      </c>
      <c r="AH20" s="123">
        <v>5.31</v>
      </c>
      <c r="AI20" s="123">
        <v>5.36</v>
      </c>
      <c r="AJ20" s="123">
        <v>5.39</v>
      </c>
      <c r="AK20" s="123">
        <v>5.45</v>
      </c>
      <c r="AL20" s="123">
        <v>5.49</v>
      </c>
      <c r="AM20" s="123">
        <v>5.41</v>
      </c>
      <c r="AO20" s="122">
        <f t="shared" si="4"/>
        <v>1991.1</v>
      </c>
      <c r="AP20" s="143">
        <f t="shared" si="0"/>
        <v>3.25</v>
      </c>
      <c r="AQ20" s="143">
        <f t="shared" si="1"/>
        <v>2.4</v>
      </c>
      <c r="AR20" s="143">
        <f t="shared" si="2"/>
        <v>2.2176</v>
      </c>
      <c r="AS20" s="143">
        <f t="shared" si="3"/>
        <v>5.39</v>
      </c>
      <c r="AU20" s="12" t="s">
        <v>217</v>
      </c>
      <c r="AV20" s="14">
        <v>11</v>
      </c>
    </row>
    <row r="21" spans="2:48" ht="14.25">
      <c r="B21" s="15">
        <v>1991</v>
      </c>
      <c r="C21" s="10" t="s">
        <v>217</v>
      </c>
      <c r="D21" s="123">
        <v>3.27</v>
      </c>
      <c r="E21" s="123">
        <v>3.25</v>
      </c>
      <c r="F21" s="123">
        <v>3.22</v>
      </c>
      <c r="G21" s="123">
        <v>3.35</v>
      </c>
      <c r="H21" s="123">
        <v>3.37</v>
      </c>
      <c r="I21" s="123">
        <v>3.39</v>
      </c>
      <c r="J21" s="123">
        <v>3.46</v>
      </c>
      <c r="K21" s="123">
        <v>3.43</v>
      </c>
      <c r="L21" s="123">
        <v>3.31</v>
      </c>
      <c r="M21" s="123">
        <v>2.22</v>
      </c>
      <c r="N21" s="123">
        <v>2.3</v>
      </c>
      <c r="O21" s="123">
        <v>2.36</v>
      </c>
      <c r="P21" s="123">
        <v>2.3</v>
      </c>
      <c r="Q21" s="123">
        <v>2.41</v>
      </c>
      <c r="R21" s="123">
        <v>2.38</v>
      </c>
      <c r="S21" s="123">
        <v>2.36</v>
      </c>
      <c r="T21" s="123">
        <v>2.39</v>
      </c>
      <c r="U21" s="123">
        <v>2.44</v>
      </c>
      <c r="V21" s="123">
        <v>3.56</v>
      </c>
      <c r="W21" s="123">
        <v>3.77</v>
      </c>
      <c r="X21" s="123">
        <v>3.86</v>
      </c>
      <c r="Y21" s="123">
        <v>3.84</v>
      </c>
      <c r="Z21" s="123">
        <v>3.89</v>
      </c>
      <c r="AA21" s="123">
        <v>3.99</v>
      </c>
      <c r="AB21" s="123">
        <v>3.99</v>
      </c>
      <c r="AC21" s="123">
        <v>3.95</v>
      </c>
      <c r="AD21" s="123">
        <v>3.99</v>
      </c>
      <c r="AE21" s="123">
        <v>5.2</v>
      </c>
      <c r="AF21" s="123">
        <v>5.22</v>
      </c>
      <c r="AG21" s="123">
        <v>5.33</v>
      </c>
      <c r="AH21" s="123">
        <v>5.32</v>
      </c>
      <c r="AI21" s="123">
        <v>5.36</v>
      </c>
      <c r="AJ21" s="123">
        <v>5.36</v>
      </c>
      <c r="AK21" s="123">
        <v>5.45</v>
      </c>
      <c r="AL21" s="123">
        <v>5.49</v>
      </c>
      <c r="AM21" s="123">
        <v>5.46</v>
      </c>
      <c r="AO21" s="122">
        <f t="shared" si="4"/>
        <v>1991.11</v>
      </c>
      <c r="AP21" s="143">
        <f t="shared" si="0"/>
        <v>3.39</v>
      </c>
      <c r="AQ21" s="143">
        <f t="shared" si="1"/>
        <v>2.38</v>
      </c>
      <c r="AR21" s="143">
        <f t="shared" si="2"/>
        <v>2.2344000000000004</v>
      </c>
      <c r="AS21" s="143">
        <f t="shared" si="3"/>
        <v>5.36</v>
      </c>
      <c r="AU21" s="12" t="s">
        <v>216</v>
      </c>
      <c r="AV21" s="14">
        <v>10</v>
      </c>
    </row>
    <row r="22" spans="2:48" ht="14.25">
      <c r="B22" s="15">
        <v>1991</v>
      </c>
      <c r="C22" s="10" t="s">
        <v>218</v>
      </c>
      <c r="D22" s="123">
        <v>3.48</v>
      </c>
      <c r="E22" s="123">
        <v>3.46</v>
      </c>
      <c r="F22" s="123">
        <v>3.44</v>
      </c>
      <c r="G22" s="123">
        <v>3.55</v>
      </c>
      <c r="H22" s="123">
        <v>3.6</v>
      </c>
      <c r="I22" s="123">
        <v>3.6</v>
      </c>
      <c r="J22" s="123">
        <v>3.73</v>
      </c>
      <c r="K22" s="123">
        <v>3.66</v>
      </c>
      <c r="L22" s="123">
        <v>3.64</v>
      </c>
      <c r="M22" s="123">
        <v>2.29</v>
      </c>
      <c r="N22" s="123">
        <v>2.37</v>
      </c>
      <c r="O22" s="123">
        <v>2.41</v>
      </c>
      <c r="P22" s="123">
        <v>2.33</v>
      </c>
      <c r="Q22" s="123">
        <v>2.41</v>
      </c>
      <c r="R22" s="123">
        <v>2.4</v>
      </c>
      <c r="S22" s="123">
        <v>2.39</v>
      </c>
      <c r="T22" s="123">
        <v>2.4</v>
      </c>
      <c r="U22" s="123">
        <v>2.44</v>
      </c>
      <c r="V22" s="123">
        <v>3.55</v>
      </c>
      <c r="W22" s="123">
        <v>3.74</v>
      </c>
      <c r="X22" s="123">
        <v>3.86</v>
      </c>
      <c r="Y22" s="123">
        <v>3.89</v>
      </c>
      <c r="Z22" s="123">
        <v>3.91</v>
      </c>
      <c r="AA22" s="123">
        <v>4.02</v>
      </c>
      <c r="AB22" s="123">
        <v>4.06</v>
      </c>
      <c r="AC22" s="123">
        <v>3.98</v>
      </c>
      <c r="AD22" s="123">
        <v>3.97</v>
      </c>
      <c r="AE22" s="123">
        <v>5.19</v>
      </c>
      <c r="AF22" s="123">
        <v>5.27</v>
      </c>
      <c r="AG22" s="123">
        <v>5.32</v>
      </c>
      <c r="AH22" s="123">
        <v>5.31</v>
      </c>
      <c r="AI22" s="123">
        <v>5.34</v>
      </c>
      <c r="AJ22" s="123">
        <v>5.37</v>
      </c>
      <c r="AK22" s="123">
        <v>5.48</v>
      </c>
      <c r="AL22" s="123">
        <v>5.46</v>
      </c>
      <c r="AM22" s="123">
        <v>5.41</v>
      </c>
      <c r="AO22" s="122">
        <f t="shared" si="4"/>
        <v>1991.12</v>
      </c>
      <c r="AP22" s="143">
        <f t="shared" si="0"/>
        <v>3.6</v>
      </c>
      <c r="AQ22" s="143">
        <f t="shared" si="1"/>
        <v>2.4</v>
      </c>
      <c r="AR22" s="143">
        <f t="shared" si="2"/>
        <v>2.2512</v>
      </c>
      <c r="AS22" s="143">
        <f t="shared" si="3"/>
        <v>5.37</v>
      </c>
      <c r="AU22" s="12" t="s">
        <v>215</v>
      </c>
      <c r="AV22" s="14">
        <v>9</v>
      </c>
    </row>
    <row r="23" spans="2:45" ht="14.25">
      <c r="B23" s="15">
        <f>B11+1</f>
        <v>1992</v>
      </c>
      <c r="C23" s="10" t="str">
        <f>C11</f>
        <v>Jan</v>
      </c>
      <c r="D23" s="123">
        <v>3.57</v>
      </c>
      <c r="E23" s="123">
        <v>3.56</v>
      </c>
      <c r="F23" s="123">
        <v>3.57</v>
      </c>
      <c r="G23" s="123">
        <v>3.67</v>
      </c>
      <c r="H23" s="123">
        <v>3.7</v>
      </c>
      <c r="I23" s="123">
        <v>3.73</v>
      </c>
      <c r="J23" s="123">
        <v>3.82</v>
      </c>
      <c r="K23" s="123">
        <v>3.72</v>
      </c>
      <c r="L23" s="123">
        <v>3.52</v>
      </c>
      <c r="M23" s="123">
        <v>2.33</v>
      </c>
      <c r="N23" s="123">
        <v>2.4</v>
      </c>
      <c r="O23" s="123">
        <v>2.47</v>
      </c>
      <c r="P23" s="123">
        <v>2.34</v>
      </c>
      <c r="Q23" s="123">
        <v>2.42</v>
      </c>
      <c r="R23" s="123">
        <v>2.44</v>
      </c>
      <c r="S23" s="123">
        <v>2.39</v>
      </c>
      <c r="T23" s="123">
        <v>2.45</v>
      </c>
      <c r="U23" s="123">
        <v>2.48</v>
      </c>
      <c r="V23" s="123">
        <v>3.76</v>
      </c>
      <c r="W23" s="123">
        <v>3.9</v>
      </c>
      <c r="X23" s="123">
        <v>4.03</v>
      </c>
      <c r="Y23" s="123">
        <v>3.98</v>
      </c>
      <c r="Z23" s="123">
        <v>4.03</v>
      </c>
      <c r="AA23" s="123">
        <v>4.11</v>
      </c>
      <c r="AB23" s="123">
        <v>4.16</v>
      </c>
      <c r="AC23" s="123">
        <v>4.04</v>
      </c>
      <c r="AD23" s="123">
        <v>4.03</v>
      </c>
      <c r="AE23" s="123">
        <v>5.26</v>
      </c>
      <c r="AF23" s="123">
        <v>5.33</v>
      </c>
      <c r="AG23" s="123">
        <v>5.4</v>
      </c>
      <c r="AH23" s="123">
        <v>5.36</v>
      </c>
      <c r="AI23" s="123">
        <v>5.4</v>
      </c>
      <c r="AJ23" s="123">
        <v>5.47</v>
      </c>
      <c r="AK23" s="123">
        <v>5.34</v>
      </c>
      <c r="AL23" s="123">
        <v>5.47</v>
      </c>
      <c r="AM23" s="123">
        <v>5.41</v>
      </c>
      <c r="AO23" s="122">
        <f>AO11+1</f>
        <v>1992.01</v>
      </c>
      <c r="AP23" s="143">
        <f t="shared" si="0"/>
        <v>3.73</v>
      </c>
      <c r="AQ23" s="143">
        <f t="shared" si="1"/>
        <v>2.44</v>
      </c>
      <c r="AR23" s="143">
        <f t="shared" si="2"/>
        <v>2.3016000000000005</v>
      </c>
      <c r="AS23" s="143">
        <f t="shared" si="3"/>
        <v>5.47</v>
      </c>
    </row>
    <row r="24" spans="2:45" ht="14.25">
      <c r="B24" s="15">
        <f aca="true" t="shared" si="5" ref="B24:B87">B12+1</f>
        <v>1992</v>
      </c>
      <c r="C24" s="10" t="str">
        <f aca="true" t="shared" si="6" ref="C24:C87">C12</f>
        <v>Feb</v>
      </c>
      <c r="D24" s="123">
        <v>3.88</v>
      </c>
      <c r="E24" s="123">
        <v>3.88</v>
      </c>
      <c r="F24" s="123">
        <v>3.9</v>
      </c>
      <c r="G24" s="123">
        <v>3.96</v>
      </c>
      <c r="H24" s="123">
        <v>4.04</v>
      </c>
      <c r="I24" s="123">
        <v>4.04</v>
      </c>
      <c r="J24" s="123">
        <v>4.17</v>
      </c>
      <c r="K24" s="123">
        <v>4.12</v>
      </c>
      <c r="L24" s="123">
        <v>3.88</v>
      </c>
      <c r="M24" s="123">
        <v>2.32</v>
      </c>
      <c r="N24" s="123">
        <v>2.51</v>
      </c>
      <c r="O24" s="123">
        <v>2.54</v>
      </c>
      <c r="P24" s="123">
        <v>2.4</v>
      </c>
      <c r="Q24" s="123">
        <v>2.47</v>
      </c>
      <c r="R24" s="123">
        <v>2.5</v>
      </c>
      <c r="S24" s="123">
        <v>2.4</v>
      </c>
      <c r="T24" s="123">
        <v>2.46</v>
      </c>
      <c r="U24" s="123">
        <v>2.56</v>
      </c>
      <c r="V24" s="123">
        <v>3.88</v>
      </c>
      <c r="W24" s="123">
        <v>4.09</v>
      </c>
      <c r="X24" s="123">
        <v>4.17</v>
      </c>
      <c r="Y24" s="123">
        <v>4.17</v>
      </c>
      <c r="Z24" s="123">
        <v>4.2</v>
      </c>
      <c r="AA24" s="123">
        <v>4.2</v>
      </c>
      <c r="AB24" s="123">
        <v>4.36</v>
      </c>
      <c r="AC24" s="123">
        <v>4.16</v>
      </c>
      <c r="AD24" s="123">
        <v>4.19</v>
      </c>
      <c r="AE24" s="123">
        <v>5.31</v>
      </c>
      <c r="AF24" s="123">
        <v>5.44</v>
      </c>
      <c r="AG24" s="123">
        <v>5.46</v>
      </c>
      <c r="AH24" s="123">
        <v>5.46</v>
      </c>
      <c r="AI24" s="123">
        <v>5.52</v>
      </c>
      <c r="AJ24" s="123">
        <v>5.52</v>
      </c>
      <c r="AK24" s="123">
        <v>5.56</v>
      </c>
      <c r="AL24" s="123">
        <v>5.54</v>
      </c>
      <c r="AM24" s="123">
        <v>5.48</v>
      </c>
      <c r="AO24" s="122">
        <f aca="true" t="shared" si="7" ref="AO24:AO87">AO12+1</f>
        <v>1992.02</v>
      </c>
      <c r="AP24" s="143">
        <f t="shared" si="0"/>
        <v>4.04</v>
      </c>
      <c r="AQ24" s="143">
        <f t="shared" si="1"/>
        <v>2.5</v>
      </c>
      <c r="AR24" s="143">
        <f t="shared" si="2"/>
        <v>2.3520000000000003</v>
      </c>
      <c r="AS24" s="143">
        <f t="shared" si="3"/>
        <v>5.52</v>
      </c>
    </row>
    <row r="25" spans="2:45" ht="14.25">
      <c r="B25" s="15">
        <f t="shared" si="5"/>
        <v>1992</v>
      </c>
      <c r="C25" s="10" t="str">
        <f t="shared" si="6"/>
        <v>Mar</v>
      </c>
      <c r="D25" s="123">
        <v>3.75</v>
      </c>
      <c r="E25" s="123">
        <v>3.76</v>
      </c>
      <c r="F25" s="123">
        <v>3.8</v>
      </c>
      <c r="G25" s="123">
        <v>3.92</v>
      </c>
      <c r="H25" s="123">
        <v>3.95</v>
      </c>
      <c r="I25" s="123">
        <v>3.91</v>
      </c>
      <c r="J25" s="123">
        <v>4.01</v>
      </c>
      <c r="K25" s="123">
        <v>4.08</v>
      </c>
      <c r="L25" s="123">
        <v>3.87</v>
      </c>
      <c r="M25" s="123">
        <v>2.41</v>
      </c>
      <c r="N25" s="123">
        <v>2.54</v>
      </c>
      <c r="O25" s="123">
        <v>2.6</v>
      </c>
      <c r="P25" s="123">
        <v>2.46</v>
      </c>
      <c r="Q25" s="123">
        <v>2.51</v>
      </c>
      <c r="R25" s="123">
        <v>2.53</v>
      </c>
      <c r="S25" s="123">
        <v>2.52</v>
      </c>
      <c r="T25" s="123">
        <v>2.59</v>
      </c>
      <c r="U25" s="123">
        <v>2.6</v>
      </c>
      <c r="V25" s="123">
        <v>3.98</v>
      </c>
      <c r="W25" s="123">
        <v>4.15</v>
      </c>
      <c r="X25" s="123">
        <v>4.27</v>
      </c>
      <c r="Y25" s="123">
        <v>4.31</v>
      </c>
      <c r="Z25" s="123">
        <v>4.33</v>
      </c>
      <c r="AA25" s="123">
        <v>4.27</v>
      </c>
      <c r="AB25" s="123">
        <v>4.47</v>
      </c>
      <c r="AC25" s="123">
        <v>4.39</v>
      </c>
      <c r="AD25" s="123">
        <v>4.23</v>
      </c>
      <c r="AE25" s="123">
        <v>5.43</v>
      </c>
      <c r="AF25" s="123">
        <v>5.54</v>
      </c>
      <c r="AG25" s="123">
        <v>5.58</v>
      </c>
      <c r="AH25" s="123">
        <v>5.57</v>
      </c>
      <c r="AI25" s="123">
        <v>5.62</v>
      </c>
      <c r="AJ25" s="123">
        <v>5.64</v>
      </c>
      <c r="AK25" s="123">
        <v>5.71</v>
      </c>
      <c r="AL25" s="123">
        <v>5.75</v>
      </c>
      <c r="AM25" s="123">
        <v>5.61</v>
      </c>
      <c r="AO25" s="122">
        <f t="shared" si="7"/>
        <v>1992.03</v>
      </c>
      <c r="AP25" s="143">
        <f t="shared" si="0"/>
        <v>3.91</v>
      </c>
      <c r="AQ25" s="143">
        <f t="shared" si="1"/>
        <v>2.53</v>
      </c>
      <c r="AR25" s="143">
        <f t="shared" si="2"/>
        <v>2.3912</v>
      </c>
      <c r="AS25" s="143">
        <f t="shared" si="3"/>
        <v>5.64</v>
      </c>
    </row>
    <row r="26" spans="2:45" ht="14.25">
      <c r="B26" s="15">
        <f t="shared" si="5"/>
        <v>1992</v>
      </c>
      <c r="C26" s="10" t="str">
        <f t="shared" si="6"/>
        <v>Apr</v>
      </c>
      <c r="D26" s="123">
        <v>3.44</v>
      </c>
      <c r="E26" s="123">
        <v>3.45</v>
      </c>
      <c r="F26" s="123">
        <v>3.46</v>
      </c>
      <c r="G26" s="123">
        <v>3.53</v>
      </c>
      <c r="H26" s="123">
        <v>3.58</v>
      </c>
      <c r="I26" s="123">
        <v>3.61</v>
      </c>
      <c r="J26" s="123">
        <v>3.72</v>
      </c>
      <c r="K26" s="123">
        <v>3.67</v>
      </c>
      <c r="L26" s="123">
        <v>3.49</v>
      </c>
      <c r="M26" s="123">
        <v>2.46</v>
      </c>
      <c r="N26" s="123">
        <v>2.54</v>
      </c>
      <c r="O26" s="123">
        <v>2.65</v>
      </c>
      <c r="P26" s="123">
        <v>2.45</v>
      </c>
      <c r="Q26" s="123">
        <v>2.55</v>
      </c>
      <c r="R26" s="123">
        <v>2.59</v>
      </c>
      <c r="S26" s="123">
        <v>2.54</v>
      </c>
      <c r="T26" s="123">
        <v>2.59</v>
      </c>
      <c r="U26" s="123">
        <v>2.69</v>
      </c>
      <c r="V26" s="123">
        <v>3.75</v>
      </c>
      <c r="W26" s="123">
        <v>3.9</v>
      </c>
      <c r="X26" s="123">
        <v>4.13</v>
      </c>
      <c r="Y26" s="123">
        <v>3.95</v>
      </c>
      <c r="Z26" s="123">
        <v>4.05</v>
      </c>
      <c r="AA26" s="123">
        <v>4.15</v>
      </c>
      <c r="AB26" s="123">
        <v>4.15</v>
      </c>
      <c r="AC26" s="123">
        <v>4.14</v>
      </c>
      <c r="AD26" s="123">
        <v>4.24</v>
      </c>
      <c r="AE26" s="123">
        <v>5.38</v>
      </c>
      <c r="AF26" s="123">
        <v>5.48</v>
      </c>
      <c r="AG26" s="123">
        <v>5.54</v>
      </c>
      <c r="AH26" s="123">
        <v>5.56</v>
      </c>
      <c r="AI26" s="123">
        <v>5.6</v>
      </c>
      <c r="AJ26" s="123">
        <v>5.64</v>
      </c>
      <c r="AK26" s="123">
        <v>5.78</v>
      </c>
      <c r="AL26" s="123">
        <v>5.73</v>
      </c>
      <c r="AM26" s="123">
        <v>5.69</v>
      </c>
      <c r="AO26" s="122">
        <f t="shared" si="7"/>
        <v>1992.04</v>
      </c>
      <c r="AP26" s="143">
        <f t="shared" si="0"/>
        <v>3.61</v>
      </c>
      <c r="AQ26" s="143">
        <f t="shared" si="1"/>
        <v>2.59</v>
      </c>
      <c r="AR26" s="143">
        <f t="shared" si="2"/>
        <v>2.3240000000000003</v>
      </c>
      <c r="AS26" s="143">
        <f t="shared" si="3"/>
        <v>5.64</v>
      </c>
    </row>
    <row r="27" spans="2:45" ht="14.25">
      <c r="B27" s="15">
        <f t="shared" si="5"/>
        <v>1992</v>
      </c>
      <c r="C27" s="10" t="str">
        <f t="shared" si="6"/>
        <v>May</v>
      </c>
      <c r="D27" s="123">
        <v>3.46</v>
      </c>
      <c r="E27" s="123">
        <v>3.45</v>
      </c>
      <c r="F27" s="123">
        <v>3.42</v>
      </c>
      <c r="G27" s="123">
        <v>3.57</v>
      </c>
      <c r="H27" s="123">
        <v>3.56</v>
      </c>
      <c r="I27" s="123">
        <v>3.53</v>
      </c>
      <c r="J27" s="123">
        <v>3.68</v>
      </c>
      <c r="K27" s="123">
        <v>3.72</v>
      </c>
      <c r="L27" s="123">
        <v>3.52</v>
      </c>
      <c r="M27" s="123">
        <v>2.49</v>
      </c>
      <c r="N27" s="123">
        <v>2.57</v>
      </c>
      <c r="O27" s="123">
        <v>2.68</v>
      </c>
      <c r="P27" s="123">
        <v>2.44</v>
      </c>
      <c r="Q27" s="123">
        <v>2.52</v>
      </c>
      <c r="R27" s="123">
        <v>2.59</v>
      </c>
      <c r="S27" s="123">
        <v>2.53</v>
      </c>
      <c r="T27" s="123">
        <v>2.57</v>
      </c>
      <c r="U27" s="123">
        <v>2.61</v>
      </c>
      <c r="V27" s="123">
        <v>3.87</v>
      </c>
      <c r="W27" s="123">
        <v>4.07</v>
      </c>
      <c r="X27" s="123">
        <v>4.25</v>
      </c>
      <c r="Y27" s="123">
        <v>4.1</v>
      </c>
      <c r="Z27" s="123">
        <v>4.14</v>
      </c>
      <c r="AA27" s="123">
        <v>4.21</v>
      </c>
      <c r="AB27" s="123">
        <v>4.27</v>
      </c>
      <c r="AC27" s="123">
        <v>4.23</v>
      </c>
      <c r="AD27" s="123">
        <v>4.22</v>
      </c>
      <c r="AE27" s="123">
        <v>5.7</v>
      </c>
      <c r="AF27" s="123">
        <v>5.81</v>
      </c>
      <c r="AG27" s="123">
        <v>5.85</v>
      </c>
      <c r="AH27" s="123">
        <v>5.88</v>
      </c>
      <c r="AI27" s="123">
        <v>5.9</v>
      </c>
      <c r="AJ27" s="123">
        <v>5.94</v>
      </c>
      <c r="AK27" s="123">
        <v>5.97</v>
      </c>
      <c r="AL27" s="123">
        <v>5.91</v>
      </c>
      <c r="AM27" s="123">
        <v>5.83</v>
      </c>
      <c r="AO27" s="122">
        <f t="shared" si="7"/>
        <v>1992.05</v>
      </c>
      <c r="AP27" s="143">
        <f t="shared" si="0"/>
        <v>3.53</v>
      </c>
      <c r="AQ27" s="143">
        <f t="shared" si="1"/>
        <v>2.59</v>
      </c>
      <c r="AR27" s="143">
        <f t="shared" si="2"/>
        <v>2.3576</v>
      </c>
      <c r="AS27" s="143">
        <f t="shared" si="3"/>
        <v>5.94</v>
      </c>
    </row>
    <row r="28" spans="2:45" ht="14.25">
      <c r="B28" s="15">
        <f t="shared" si="5"/>
        <v>1992</v>
      </c>
      <c r="C28" s="10" t="str">
        <f t="shared" si="6"/>
        <v>Jun</v>
      </c>
      <c r="D28" s="123">
        <v>3.2</v>
      </c>
      <c r="E28" s="123">
        <v>3.23</v>
      </c>
      <c r="F28" s="123">
        <v>3.18</v>
      </c>
      <c r="G28" s="123">
        <v>3.34</v>
      </c>
      <c r="H28" s="123">
        <v>3.34</v>
      </c>
      <c r="I28" s="123">
        <v>3.32</v>
      </c>
      <c r="J28" s="123">
        <v>3.47</v>
      </c>
      <c r="K28" s="123">
        <v>3.51</v>
      </c>
      <c r="L28" s="123">
        <v>3.29</v>
      </c>
      <c r="M28" s="123">
        <v>2.52</v>
      </c>
      <c r="N28" s="123">
        <v>2.64</v>
      </c>
      <c r="O28" s="123">
        <v>2.71</v>
      </c>
      <c r="P28" s="123">
        <v>2.54</v>
      </c>
      <c r="Q28" s="123">
        <v>2.66</v>
      </c>
      <c r="R28" s="123">
        <v>2.64</v>
      </c>
      <c r="S28" s="123">
        <v>2.62</v>
      </c>
      <c r="T28" s="123">
        <v>2.65</v>
      </c>
      <c r="U28" s="123">
        <v>2.74</v>
      </c>
      <c r="V28" s="123">
        <v>3.87</v>
      </c>
      <c r="W28" s="123">
        <v>4.09</v>
      </c>
      <c r="X28" s="123">
        <v>4.25</v>
      </c>
      <c r="Y28" s="123">
        <v>4.05</v>
      </c>
      <c r="Z28" s="123">
        <v>4.15</v>
      </c>
      <c r="AA28" s="123">
        <v>4.24</v>
      </c>
      <c r="AB28" s="123">
        <v>4.31</v>
      </c>
      <c r="AC28" s="123">
        <v>4.33</v>
      </c>
      <c r="AD28" s="123">
        <v>4.5</v>
      </c>
      <c r="AE28" s="123">
        <v>5.69</v>
      </c>
      <c r="AF28" s="123">
        <v>5.83</v>
      </c>
      <c r="AG28" s="123">
        <v>5.85</v>
      </c>
      <c r="AH28" s="123">
        <v>5.84</v>
      </c>
      <c r="AI28" s="123">
        <v>5.91</v>
      </c>
      <c r="AJ28" s="123">
        <v>5.97</v>
      </c>
      <c r="AK28" s="123">
        <v>6.06</v>
      </c>
      <c r="AL28" s="123">
        <v>6.07</v>
      </c>
      <c r="AM28" s="123">
        <v>5.91</v>
      </c>
      <c r="AO28" s="122">
        <f t="shared" si="7"/>
        <v>1992.06</v>
      </c>
      <c r="AP28" s="143">
        <f t="shared" si="0"/>
        <v>3.32</v>
      </c>
      <c r="AQ28" s="143">
        <f t="shared" si="1"/>
        <v>2.64</v>
      </c>
      <c r="AR28" s="143">
        <f t="shared" si="2"/>
        <v>2.3744000000000005</v>
      </c>
      <c r="AS28" s="143">
        <f t="shared" si="3"/>
        <v>5.97</v>
      </c>
    </row>
    <row r="29" spans="2:45" ht="14.25">
      <c r="B29" s="15">
        <f t="shared" si="5"/>
        <v>1992</v>
      </c>
      <c r="C29" s="10" t="str">
        <f t="shared" si="6"/>
        <v>Jul</v>
      </c>
      <c r="D29" s="123">
        <v>3.03</v>
      </c>
      <c r="E29" s="123">
        <v>3.02</v>
      </c>
      <c r="F29" s="123">
        <v>2.99</v>
      </c>
      <c r="G29" s="123">
        <v>3.09</v>
      </c>
      <c r="H29" s="123">
        <v>3.12</v>
      </c>
      <c r="I29" s="123">
        <v>3.1</v>
      </c>
      <c r="J29" s="123">
        <v>3.23</v>
      </c>
      <c r="K29" s="123">
        <v>3.13</v>
      </c>
      <c r="L29" s="123">
        <v>3.06</v>
      </c>
      <c r="M29" s="123">
        <v>2.34</v>
      </c>
      <c r="N29" s="123">
        <v>2.41</v>
      </c>
      <c r="O29" s="123">
        <v>2.49</v>
      </c>
      <c r="P29" s="123">
        <v>2.34</v>
      </c>
      <c r="Q29" s="123">
        <v>2.47</v>
      </c>
      <c r="R29" s="123">
        <v>2.49</v>
      </c>
      <c r="S29" s="123">
        <v>2.36</v>
      </c>
      <c r="T29" s="123">
        <v>2.42</v>
      </c>
      <c r="U29" s="123">
        <v>2.53</v>
      </c>
      <c r="V29" s="123">
        <v>3.56</v>
      </c>
      <c r="W29" s="123">
        <v>3.68</v>
      </c>
      <c r="X29" s="123">
        <v>3.81</v>
      </c>
      <c r="Y29" s="123">
        <v>3.58</v>
      </c>
      <c r="Z29" s="123">
        <v>3.66</v>
      </c>
      <c r="AA29" s="123">
        <v>3.82</v>
      </c>
      <c r="AB29" s="123">
        <v>3.69</v>
      </c>
      <c r="AC29" s="123">
        <v>3.69</v>
      </c>
      <c r="AD29" s="123">
        <v>4.16</v>
      </c>
      <c r="AE29" s="123">
        <v>5.26</v>
      </c>
      <c r="AF29" s="123">
        <v>5.32</v>
      </c>
      <c r="AG29" s="123">
        <v>5.34</v>
      </c>
      <c r="AH29" s="123">
        <v>5.39</v>
      </c>
      <c r="AI29" s="123">
        <v>5.41</v>
      </c>
      <c r="AJ29" s="123">
        <v>5.46</v>
      </c>
      <c r="AK29" s="123">
        <v>5.58</v>
      </c>
      <c r="AL29" s="123">
        <v>5.56</v>
      </c>
      <c r="AM29" s="123">
        <v>5.45</v>
      </c>
      <c r="AO29" s="122">
        <f t="shared" si="7"/>
        <v>1992.07</v>
      </c>
      <c r="AP29" s="143">
        <f t="shared" si="0"/>
        <v>3.1</v>
      </c>
      <c r="AQ29" s="143">
        <f t="shared" si="1"/>
        <v>2.49</v>
      </c>
      <c r="AR29" s="143">
        <f t="shared" si="2"/>
        <v>2.1392</v>
      </c>
      <c r="AS29" s="143">
        <f t="shared" si="3"/>
        <v>5.46</v>
      </c>
    </row>
    <row r="30" spans="2:45" ht="14.25">
      <c r="B30" s="15">
        <f t="shared" si="5"/>
        <v>1992</v>
      </c>
      <c r="C30" s="10" t="str">
        <f t="shared" si="6"/>
        <v>Aug</v>
      </c>
      <c r="D30" s="123">
        <v>2.8</v>
      </c>
      <c r="E30" s="123">
        <v>2.79</v>
      </c>
      <c r="F30" s="123">
        <v>2.74</v>
      </c>
      <c r="G30" s="123">
        <v>2.87</v>
      </c>
      <c r="H30" s="123">
        <v>2.9</v>
      </c>
      <c r="I30" s="123">
        <v>2.88</v>
      </c>
      <c r="J30" s="123">
        <v>3.01</v>
      </c>
      <c r="K30" s="123">
        <v>2.99</v>
      </c>
      <c r="L30" s="123">
        <v>2.88</v>
      </c>
      <c r="M30" s="123">
        <v>2.18</v>
      </c>
      <c r="N30" s="123">
        <v>2.29</v>
      </c>
      <c r="O30" s="123">
        <v>2.38</v>
      </c>
      <c r="P30" s="123">
        <v>2.19</v>
      </c>
      <c r="Q30" s="123">
        <v>2.26</v>
      </c>
      <c r="R30" s="123">
        <v>2.29</v>
      </c>
      <c r="S30" s="123">
        <v>2.18</v>
      </c>
      <c r="T30" s="123">
        <v>2.18</v>
      </c>
      <c r="U30" s="123">
        <v>2.23</v>
      </c>
      <c r="V30" s="123">
        <v>3.55</v>
      </c>
      <c r="W30" s="123">
        <v>3.73</v>
      </c>
      <c r="X30" s="123">
        <v>3.88</v>
      </c>
      <c r="Y30" s="123">
        <v>3.47</v>
      </c>
      <c r="Z30" s="123">
        <v>3.65</v>
      </c>
      <c r="AA30" s="123">
        <v>3.84</v>
      </c>
      <c r="AB30" s="123">
        <v>3.67</v>
      </c>
      <c r="AC30" s="123">
        <v>3.65</v>
      </c>
      <c r="AD30" s="123">
        <v>4</v>
      </c>
      <c r="AE30" s="123">
        <v>5.16</v>
      </c>
      <c r="AF30" s="123">
        <v>5.23</v>
      </c>
      <c r="AG30" s="123">
        <v>5.29</v>
      </c>
      <c r="AH30" s="123">
        <v>5.42</v>
      </c>
      <c r="AI30" s="123">
        <v>5.36</v>
      </c>
      <c r="AJ30" s="123">
        <v>5.41</v>
      </c>
      <c r="AK30" s="123">
        <v>5.45</v>
      </c>
      <c r="AL30" s="123">
        <v>5.42</v>
      </c>
      <c r="AM30" s="123">
        <v>5.43</v>
      </c>
      <c r="AO30" s="122">
        <f t="shared" si="7"/>
        <v>1992.08</v>
      </c>
      <c r="AP30" s="143">
        <f t="shared" si="0"/>
        <v>2.88</v>
      </c>
      <c r="AQ30" s="143">
        <f t="shared" si="1"/>
        <v>2.29</v>
      </c>
      <c r="AR30" s="143">
        <f t="shared" si="2"/>
        <v>2.1504000000000003</v>
      </c>
      <c r="AS30" s="143">
        <f t="shared" si="3"/>
        <v>5.41</v>
      </c>
    </row>
    <row r="31" spans="2:45" ht="14.25">
      <c r="B31" s="15">
        <f t="shared" si="5"/>
        <v>1992</v>
      </c>
      <c r="C31" s="10" t="str">
        <f t="shared" si="6"/>
        <v>Sep</v>
      </c>
      <c r="D31" s="123">
        <v>3.02</v>
      </c>
      <c r="E31" s="123">
        <v>2.97</v>
      </c>
      <c r="F31" s="123">
        <v>2.92</v>
      </c>
      <c r="G31" s="123">
        <v>3.07</v>
      </c>
      <c r="H31" s="123">
        <v>3.11</v>
      </c>
      <c r="I31" s="123">
        <v>3.1</v>
      </c>
      <c r="J31" s="123">
        <v>3.16</v>
      </c>
      <c r="K31" s="123">
        <v>3.14</v>
      </c>
      <c r="L31" s="123">
        <v>3.04</v>
      </c>
      <c r="M31" s="123">
        <v>2.28</v>
      </c>
      <c r="N31" s="123">
        <v>2.26</v>
      </c>
      <c r="O31" s="123">
        <v>2.23</v>
      </c>
      <c r="P31" s="123">
        <v>2.16</v>
      </c>
      <c r="Q31" s="123">
        <v>2.22</v>
      </c>
      <c r="R31" s="123">
        <v>2.25</v>
      </c>
      <c r="S31" s="123">
        <v>2.27</v>
      </c>
      <c r="T31" s="123">
        <v>2.16</v>
      </c>
      <c r="U31" s="123">
        <v>2.19</v>
      </c>
      <c r="V31" s="123">
        <v>3.46</v>
      </c>
      <c r="W31" s="123">
        <v>3.61</v>
      </c>
      <c r="X31" s="123">
        <v>3.75</v>
      </c>
      <c r="Y31" s="123">
        <v>3.39</v>
      </c>
      <c r="Z31" s="123">
        <v>3.59</v>
      </c>
      <c r="AA31" s="123">
        <v>3.71</v>
      </c>
      <c r="AB31" s="123">
        <v>3.53</v>
      </c>
      <c r="AC31" s="123">
        <v>3.39</v>
      </c>
      <c r="AD31" s="123">
        <v>3.44</v>
      </c>
      <c r="AE31" s="123">
        <v>5.04</v>
      </c>
      <c r="AF31" s="123">
        <v>5.21</v>
      </c>
      <c r="AG31" s="123">
        <v>5.29</v>
      </c>
      <c r="AH31" s="123">
        <v>5.22</v>
      </c>
      <c r="AI31" s="123">
        <v>5.32</v>
      </c>
      <c r="AJ31" s="123">
        <v>5.38</v>
      </c>
      <c r="AK31" s="123">
        <v>5.38</v>
      </c>
      <c r="AL31" s="123">
        <v>5.3</v>
      </c>
      <c r="AM31" s="123">
        <v>5.44</v>
      </c>
      <c r="AO31" s="122">
        <f t="shared" si="7"/>
        <v>1992.09</v>
      </c>
      <c r="AP31" s="143">
        <f t="shared" si="0"/>
        <v>3.1</v>
      </c>
      <c r="AQ31" s="143">
        <f t="shared" si="1"/>
        <v>2.25</v>
      </c>
      <c r="AR31" s="143">
        <f t="shared" si="2"/>
        <v>2.0776000000000003</v>
      </c>
      <c r="AS31" s="143">
        <f t="shared" si="3"/>
        <v>5.38</v>
      </c>
    </row>
    <row r="32" spans="2:45" ht="14.25">
      <c r="B32" s="15">
        <f t="shared" si="5"/>
        <v>1992</v>
      </c>
      <c r="C32" s="10" t="str">
        <f t="shared" si="6"/>
        <v>Oct</v>
      </c>
      <c r="D32" s="123">
        <v>3.13</v>
      </c>
      <c r="E32" s="123">
        <v>3.08</v>
      </c>
      <c r="F32" s="123">
        <v>3</v>
      </c>
      <c r="G32" s="123">
        <v>3.19</v>
      </c>
      <c r="H32" s="123">
        <v>3.17</v>
      </c>
      <c r="I32" s="123">
        <v>3.18</v>
      </c>
      <c r="J32" s="123">
        <v>3.29</v>
      </c>
      <c r="K32" s="123">
        <v>3.24</v>
      </c>
      <c r="L32" s="123">
        <v>3.2</v>
      </c>
      <c r="M32" s="123">
        <v>2.03</v>
      </c>
      <c r="N32" s="123">
        <v>2.11</v>
      </c>
      <c r="O32" s="123">
        <v>2.12</v>
      </c>
      <c r="P32" s="123">
        <v>2.09</v>
      </c>
      <c r="Q32" s="123">
        <v>2.11</v>
      </c>
      <c r="R32" s="123">
        <v>2.21</v>
      </c>
      <c r="S32" s="123">
        <v>2.11</v>
      </c>
      <c r="T32" s="123">
        <v>2.12</v>
      </c>
      <c r="U32" s="123">
        <v>2.1</v>
      </c>
      <c r="V32" s="123">
        <v>2.98</v>
      </c>
      <c r="W32" s="123">
        <v>3.08</v>
      </c>
      <c r="X32" s="123">
        <v>3.13</v>
      </c>
      <c r="Y32" s="123">
        <v>3.13</v>
      </c>
      <c r="Z32" s="123">
        <v>3.19</v>
      </c>
      <c r="AA32" s="123">
        <v>3.25</v>
      </c>
      <c r="AB32" s="123">
        <v>3.22</v>
      </c>
      <c r="AC32" s="123">
        <v>3.15</v>
      </c>
      <c r="AD32" s="123">
        <v>3.13</v>
      </c>
      <c r="AE32" s="123">
        <v>4.91</v>
      </c>
      <c r="AF32" s="123">
        <v>4.91</v>
      </c>
      <c r="AG32" s="123">
        <v>5.03</v>
      </c>
      <c r="AH32" s="123">
        <v>5.06</v>
      </c>
      <c r="AI32" s="123">
        <v>5.07</v>
      </c>
      <c r="AJ32" s="123">
        <v>5.13</v>
      </c>
      <c r="AK32" s="123">
        <v>5.21</v>
      </c>
      <c r="AL32" s="123">
        <v>5.15</v>
      </c>
      <c r="AM32" s="123">
        <v>5.13</v>
      </c>
      <c r="AO32" s="122">
        <f t="shared" si="7"/>
        <v>1992.1</v>
      </c>
      <c r="AP32" s="143">
        <f t="shared" si="0"/>
        <v>3.18</v>
      </c>
      <c r="AQ32" s="143">
        <f t="shared" si="1"/>
        <v>2.21</v>
      </c>
      <c r="AR32" s="143">
        <f t="shared" si="2"/>
        <v>1.8200000000000003</v>
      </c>
      <c r="AS32" s="143">
        <f t="shared" si="3"/>
        <v>5.13</v>
      </c>
    </row>
    <row r="33" spans="2:45" ht="14.25">
      <c r="B33" s="15">
        <f t="shared" si="5"/>
        <v>1992</v>
      </c>
      <c r="C33" s="10" t="str">
        <f t="shared" si="6"/>
        <v>Nov</v>
      </c>
      <c r="D33" s="123">
        <v>3.22</v>
      </c>
      <c r="E33" s="123">
        <v>3.11</v>
      </c>
      <c r="F33" s="123">
        <v>3.08</v>
      </c>
      <c r="G33" s="123">
        <v>3.3</v>
      </c>
      <c r="H33" s="123">
        <v>3.29</v>
      </c>
      <c r="I33" s="123">
        <v>3.31</v>
      </c>
      <c r="J33" s="123">
        <v>3.4</v>
      </c>
      <c r="K33" s="123">
        <v>3.35</v>
      </c>
      <c r="L33" s="123">
        <v>3.26</v>
      </c>
      <c r="M33" s="123">
        <v>2.04</v>
      </c>
      <c r="N33" s="123">
        <v>2.09</v>
      </c>
      <c r="O33" s="123">
        <v>2.11</v>
      </c>
      <c r="P33" s="123">
        <v>1.97</v>
      </c>
      <c r="Q33" s="123">
        <v>2.05</v>
      </c>
      <c r="R33" s="123">
        <v>2.13</v>
      </c>
      <c r="S33" s="123">
        <v>2.03</v>
      </c>
      <c r="T33" s="123">
        <v>1.94</v>
      </c>
      <c r="U33" s="123">
        <v>2.03</v>
      </c>
      <c r="V33" s="123">
        <v>2.97</v>
      </c>
      <c r="W33" s="123">
        <v>3.17</v>
      </c>
      <c r="X33" s="123">
        <v>3.24</v>
      </c>
      <c r="Y33" s="123">
        <v>3.09</v>
      </c>
      <c r="Z33" s="123">
        <v>3.15</v>
      </c>
      <c r="AA33" s="123">
        <v>3.15</v>
      </c>
      <c r="AB33" s="123">
        <v>3.24</v>
      </c>
      <c r="AC33" s="123">
        <v>3.07</v>
      </c>
      <c r="AD33" s="123">
        <v>3.09</v>
      </c>
      <c r="AE33" s="123">
        <v>4.92</v>
      </c>
      <c r="AF33" s="123">
        <v>5.11</v>
      </c>
      <c r="AG33" s="123">
        <v>5.12</v>
      </c>
      <c r="AH33" s="123">
        <v>5.09</v>
      </c>
      <c r="AI33" s="123">
        <v>5.14</v>
      </c>
      <c r="AJ33" s="123">
        <v>5.18</v>
      </c>
      <c r="AK33" s="123">
        <v>5.25</v>
      </c>
      <c r="AL33" s="123">
        <v>5.2</v>
      </c>
      <c r="AM33" s="123">
        <v>5.2</v>
      </c>
      <c r="AO33" s="122">
        <f t="shared" si="7"/>
        <v>1992.11</v>
      </c>
      <c r="AP33" s="143">
        <f t="shared" si="0"/>
        <v>3.31</v>
      </c>
      <c r="AQ33" s="143">
        <f t="shared" si="1"/>
        <v>2.13</v>
      </c>
      <c r="AR33" s="143">
        <f t="shared" si="2"/>
        <v>1.764</v>
      </c>
      <c r="AS33" s="143">
        <f t="shared" si="3"/>
        <v>5.18</v>
      </c>
    </row>
    <row r="34" spans="2:45" ht="14.25">
      <c r="B34" s="15">
        <f t="shared" si="5"/>
        <v>1992</v>
      </c>
      <c r="C34" s="10" t="str">
        <f t="shared" si="6"/>
        <v>Dec</v>
      </c>
      <c r="D34" s="123">
        <v>3.25</v>
      </c>
      <c r="E34" s="123">
        <v>3.21</v>
      </c>
      <c r="F34" s="123">
        <v>3.22</v>
      </c>
      <c r="G34" s="123">
        <v>3.34</v>
      </c>
      <c r="H34" s="123">
        <v>3.38</v>
      </c>
      <c r="I34" s="123">
        <v>3.36</v>
      </c>
      <c r="J34" s="123">
        <v>3.42</v>
      </c>
      <c r="K34" s="123">
        <v>3.43</v>
      </c>
      <c r="L34" s="123">
        <v>3.21</v>
      </c>
      <c r="M34" s="123">
        <v>2.06</v>
      </c>
      <c r="N34" s="123">
        <v>2.16</v>
      </c>
      <c r="O34" s="123">
        <v>2.22</v>
      </c>
      <c r="P34" s="123">
        <v>2.04</v>
      </c>
      <c r="Q34" s="123">
        <v>2.14</v>
      </c>
      <c r="R34" s="123">
        <v>2.19</v>
      </c>
      <c r="S34" s="123">
        <v>2.05</v>
      </c>
      <c r="T34" s="123">
        <v>2.03</v>
      </c>
      <c r="U34" s="123">
        <v>2.09</v>
      </c>
      <c r="V34" s="123">
        <v>2.98</v>
      </c>
      <c r="W34" s="123">
        <v>3.16</v>
      </c>
      <c r="X34" s="123">
        <v>3.32</v>
      </c>
      <c r="Y34" s="123">
        <v>3.15</v>
      </c>
      <c r="Z34" s="123">
        <v>3.24</v>
      </c>
      <c r="AA34" s="123">
        <v>3.28</v>
      </c>
      <c r="AB34" s="123">
        <v>3.28</v>
      </c>
      <c r="AC34" s="123">
        <v>3.25</v>
      </c>
      <c r="AD34" s="123">
        <v>3.16</v>
      </c>
      <c r="AE34" s="123">
        <v>5.14</v>
      </c>
      <c r="AF34" s="123">
        <v>5.27</v>
      </c>
      <c r="AG34" s="123">
        <v>5.32</v>
      </c>
      <c r="AH34" s="123">
        <v>5.27</v>
      </c>
      <c r="AI34" s="123">
        <v>5.35</v>
      </c>
      <c r="AJ34" s="123">
        <v>5.39</v>
      </c>
      <c r="AK34" s="123">
        <v>5.43</v>
      </c>
      <c r="AL34" s="123">
        <v>5.47</v>
      </c>
      <c r="AM34" s="123">
        <v>5.38</v>
      </c>
      <c r="AO34" s="122">
        <f t="shared" si="7"/>
        <v>1992.12</v>
      </c>
      <c r="AP34" s="143">
        <f t="shared" si="0"/>
        <v>3.36</v>
      </c>
      <c r="AQ34" s="143">
        <f t="shared" si="1"/>
        <v>2.19</v>
      </c>
      <c r="AR34" s="143">
        <f t="shared" si="2"/>
        <v>1.8368</v>
      </c>
      <c r="AS34" s="143">
        <f t="shared" si="3"/>
        <v>5.39</v>
      </c>
    </row>
    <row r="35" spans="2:45" ht="14.25">
      <c r="B35" s="15">
        <f t="shared" si="5"/>
        <v>1993</v>
      </c>
      <c r="C35" s="10" t="str">
        <f t="shared" si="6"/>
        <v>Jan</v>
      </c>
      <c r="D35" s="123">
        <v>3.33</v>
      </c>
      <c r="E35" s="123">
        <v>3.29</v>
      </c>
      <c r="F35" s="123">
        <v>3.29</v>
      </c>
      <c r="G35" s="123">
        <v>3.42</v>
      </c>
      <c r="H35" s="123">
        <v>3.47</v>
      </c>
      <c r="I35" s="123">
        <v>3.45</v>
      </c>
      <c r="J35" s="123">
        <v>3.49</v>
      </c>
      <c r="K35" s="123">
        <v>3.45</v>
      </c>
      <c r="L35" s="123">
        <v>3.33</v>
      </c>
      <c r="M35" s="123">
        <v>2.07</v>
      </c>
      <c r="N35" s="123">
        <v>2.18</v>
      </c>
      <c r="O35" s="123">
        <v>2.24</v>
      </c>
      <c r="P35" s="123">
        <v>2.06</v>
      </c>
      <c r="Q35" s="123">
        <v>2.17</v>
      </c>
      <c r="R35" s="123">
        <v>2.23</v>
      </c>
      <c r="S35" s="123">
        <v>2.08</v>
      </c>
      <c r="T35" s="123">
        <v>2.07</v>
      </c>
      <c r="U35" s="123">
        <v>2.19</v>
      </c>
      <c r="V35" s="123">
        <v>3.05</v>
      </c>
      <c r="W35" s="123">
        <v>3.14</v>
      </c>
      <c r="X35" s="123">
        <v>3.32</v>
      </c>
      <c r="Y35" s="123">
        <v>3.16</v>
      </c>
      <c r="Z35" s="123">
        <v>3.22</v>
      </c>
      <c r="AA35" s="123">
        <v>3.28</v>
      </c>
      <c r="AB35" s="123">
        <v>3.34</v>
      </c>
      <c r="AC35" s="123">
        <v>3.22</v>
      </c>
      <c r="AD35" s="123">
        <v>3.3</v>
      </c>
      <c r="AE35" s="123">
        <v>5.19</v>
      </c>
      <c r="AF35" s="123">
        <v>5.37</v>
      </c>
      <c r="AG35" s="123">
        <v>5.38</v>
      </c>
      <c r="AH35" s="123">
        <v>5.36</v>
      </c>
      <c r="AI35" s="123">
        <v>5.41</v>
      </c>
      <c r="AJ35" s="123">
        <v>5.43</v>
      </c>
      <c r="AK35" s="123">
        <v>5.51</v>
      </c>
      <c r="AL35" s="123">
        <v>5.48</v>
      </c>
      <c r="AM35" s="123">
        <v>5.49</v>
      </c>
      <c r="AO35" s="122">
        <f t="shared" si="7"/>
        <v>1993.01</v>
      </c>
      <c r="AP35" s="143">
        <f t="shared" si="0"/>
        <v>3.45</v>
      </c>
      <c r="AQ35" s="143">
        <f t="shared" si="1"/>
        <v>2.23</v>
      </c>
      <c r="AR35" s="143">
        <f t="shared" si="2"/>
        <v>1.8368</v>
      </c>
      <c r="AS35" s="143">
        <f t="shared" si="3"/>
        <v>5.43</v>
      </c>
    </row>
    <row r="36" spans="2:45" ht="14.25">
      <c r="B36" s="15">
        <f t="shared" si="5"/>
        <v>1993</v>
      </c>
      <c r="C36" s="10" t="str">
        <f t="shared" si="6"/>
        <v>Feb</v>
      </c>
      <c r="D36" s="123">
        <v>3.19</v>
      </c>
      <c r="E36" s="123">
        <v>3.22</v>
      </c>
      <c r="F36" s="123">
        <v>3.23</v>
      </c>
      <c r="G36" s="123">
        <v>3.3</v>
      </c>
      <c r="H36" s="123">
        <v>3.36</v>
      </c>
      <c r="I36" s="123">
        <v>3.35</v>
      </c>
      <c r="J36" s="123">
        <v>3.43</v>
      </c>
      <c r="K36" s="123">
        <v>3.42</v>
      </c>
      <c r="L36" s="123">
        <v>3.35</v>
      </c>
      <c r="M36" s="123">
        <v>2.04</v>
      </c>
      <c r="N36" s="123">
        <v>2.11</v>
      </c>
      <c r="O36" s="123">
        <v>2.21</v>
      </c>
      <c r="P36" s="123">
        <v>2.01</v>
      </c>
      <c r="Q36" s="123">
        <v>2.06</v>
      </c>
      <c r="R36" s="123">
        <v>2.19</v>
      </c>
      <c r="S36" s="123">
        <v>2.03</v>
      </c>
      <c r="T36" s="123">
        <v>2.01</v>
      </c>
      <c r="U36" s="123">
        <v>2.2</v>
      </c>
      <c r="V36" s="123">
        <v>2.97</v>
      </c>
      <c r="W36" s="123">
        <v>3.07</v>
      </c>
      <c r="X36" s="123">
        <v>3.25</v>
      </c>
      <c r="Y36" s="123">
        <v>3.1</v>
      </c>
      <c r="Z36" s="123">
        <v>3.15</v>
      </c>
      <c r="AA36" s="123">
        <v>3.2</v>
      </c>
      <c r="AB36" s="123">
        <v>3.29</v>
      </c>
      <c r="AC36" s="123">
        <v>3.21</v>
      </c>
      <c r="AD36" s="123">
        <v>3.3</v>
      </c>
      <c r="AE36" s="123">
        <v>5.24</v>
      </c>
      <c r="AF36" s="123">
        <v>5.36</v>
      </c>
      <c r="AG36" s="123">
        <v>5.39</v>
      </c>
      <c r="AH36" s="123">
        <v>5.35</v>
      </c>
      <c r="AI36" s="123">
        <v>5.42</v>
      </c>
      <c r="AJ36" s="123">
        <v>5.45</v>
      </c>
      <c r="AK36" s="123">
        <v>5.51</v>
      </c>
      <c r="AL36" s="123">
        <v>5.53</v>
      </c>
      <c r="AM36" s="123">
        <v>5.52</v>
      </c>
      <c r="AO36" s="122">
        <f t="shared" si="7"/>
        <v>1993.02</v>
      </c>
      <c r="AP36" s="143">
        <f t="shared" si="0"/>
        <v>3.35</v>
      </c>
      <c r="AQ36" s="143">
        <f t="shared" si="1"/>
        <v>2.19</v>
      </c>
      <c r="AR36" s="143">
        <f t="shared" si="2"/>
        <v>1.7920000000000003</v>
      </c>
      <c r="AS36" s="143">
        <f t="shared" si="3"/>
        <v>5.45</v>
      </c>
    </row>
    <row r="37" spans="2:45" ht="14.25">
      <c r="B37" s="15">
        <f t="shared" si="5"/>
        <v>1993</v>
      </c>
      <c r="C37" s="10" t="str">
        <f t="shared" si="6"/>
        <v>Mar</v>
      </c>
      <c r="D37" s="123">
        <v>3.15</v>
      </c>
      <c r="E37" s="123">
        <v>3.16</v>
      </c>
      <c r="F37" s="123">
        <v>3.19</v>
      </c>
      <c r="G37" s="123">
        <v>3.26</v>
      </c>
      <c r="H37" s="123">
        <v>3.33</v>
      </c>
      <c r="I37" s="123">
        <v>3.32</v>
      </c>
      <c r="J37" s="123">
        <v>3.37</v>
      </c>
      <c r="K37" s="123">
        <v>3.45</v>
      </c>
      <c r="L37" s="123">
        <v>3.36</v>
      </c>
      <c r="M37" s="123">
        <v>2.14</v>
      </c>
      <c r="N37" s="123">
        <v>2.2</v>
      </c>
      <c r="O37" s="123">
        <v>2.33</v>
      </c>
      <c r="P37" s="123">
        <v>2.12</v>
      </c>
      <c r="Q37" s="123">
        <v>2.2</v>
      </c>
      <c r="R37" s="123">
        <v>2.29</v>
      </c>
      <c r="S37" s="123">
        <v>2.15</v>
      </c>
      <c r="T37" s="123">
        <v>2.13</v>
      </c>
      <c r="U37" s="123">
        <v>2.28</v>
      </c>
      <c r="V37" s="123">
        <v>3.05</v>
      </c>
      <c r="W37" s="123">
        <v>3.18</v>
      </c>
      <c r="X37" s="123">
        <v>3.38</v>
      </c>
      <c r="Y37" s="123">
        <v>3.16</v>
      </c>
      <c r="Z37" s="123">
        <v>3.26</v>
      </c>
      <c r="AA37" s="123">
        <v>3.32</v>
      </c>
      <c r="AB37" s="123">
        <v>3.4</v>
      </c>
      <c r="AC37" s="123">
        <v>3.34</v>
      </c>
      <c r="AD37" s="123">
        <v>3.46</v>
      </c>
      <c r="AE37" s="123">
        <v>5.33</v>
      </c>
      <c r="AF37" s="123">
        <v>5.51</v>
      </c>
      <c r="AG37" s="123">
        <v>5.55</v>
      </c>
      <c r="AH37" s="123">
        <v>5.51</v>
      </c>
      <c r="AI37" s="123">
        <v>5.58</v>
      </c>
      <c r="AJ37" s="123">
        <v>5.62</v>
      </c>
      <c r="AK37" s="123">
        <v>5.67</v>
      </c>
      <c r="AL37" s="123">
        <v>5.68</v>
      </c>
      <c r="AM37" s="123">
        <v>5.67</v>
      </c>
      <c r="AO37" s="122">
        <f t="shared" si="7"/>
        <v>1993.03</v>
      </c>
      <c r="AP37" s="143">
        <f t="shared" si="0"/>
        <v>3.32</v>
      </c>
      <c r="AQ37" s="143">
        <f t="shared" si="1"/>
        <v>2.29</v>
      </c>
      <c r="AR37" s="143">
        <f t="shared" si="2"/>
        <v>1.8592000000000002</v>
      </c>
      <c r="AS37" s="143">
        <f t="shared" si="3"/>
        <v>5.62</v>
      </c>
    </row>
    <row r="38" spans="2:45" ht="14.25">
      <c r="B38" s="15">
        <f t="shared" si="5"/>
        <v>1993</v>
      </c>
      <c r="C38" s="10" t="str">
        <f t="shared" si="6"/>
        <v>Apr</v>
      </c>
      <c r="D38" s="123">
        <v>2.99</v>
      </c>
      <c r="E38" s="123">
        <v>2.99</v>
      </c>
      <c r="F38" s="123">
        <v>2.99</v>
      </c>
      <c r="G38" s="123">
        <v>3.08</v>
      </c>
      <c r="H38" s="123">
        <v>3.13</v>
      </c>
      <c r="I38" s="123">
        <v>3.12</v>
      </c>
      <c r="J38" s="123">
        <v>3.25</v>
      </c>
      <c r="K38" s="123">
        <v>3.13</v>
      </c>
      <c r="L38" s="123">
        <v>3.14</v>
      </c>
      <c r="M38" s="123">
        <v>2.18</v>
      </c>
      <c r="N38" s="123">
        <v>2.27</v>
      </c>
      <c r="O38" s="123">
        <v>2.38</v>
      </c>
      <c r="P38" s="123">
        <v>2.15</v>
      </c>
      <c r="Q38" s="123">
        <v>2.19</v>
      </c>
      <c r="R38" s="123">
        <v>2.33</v>
      </c>
      <c r="S38" s="123">
        <v>2.2</v>
      </c>
      <c r="T38" s="123">
        <v>2.18</v>
      </c>
      <c r="U38" s="123">
        <v>2.27</v>
      </c>
      <c r="V38" s="123">
        <v>2.93</v>
      </c>
      <c r="W38" s="123">
        <v>3.15</v>
      </c>
      <c r="X38" s="123">
        <v>3.39</v>
      </c>
      <c r="Y38" s="123">
        <v>3.06</v>
      </c>
      <c r="Z38" s="123">
        <v>3.14</v>
      </c>
      <c r="AA38" s="123">
        <v>3.22</v>
      </c>
      <c r="AB38" s="123">
        <v>3.35</v>
      </c>
      <c r="AC38" s="123">
        <v>3.26</v>
      </c>
      <c r="AD38" s="123">
        <v>3.3</v>
      </c>
      <c r="AE38" s="123">
        <v>5.43</v>
      </c>
      <c r="AF38" s="123">
        <v>5.59</v>
      </c>
      <c r="AG38" s="123">
        <v>5.64</v>
      </c>
      <c r="AH38" s="123">
        <v>5.59</v>
      </c>
      <c r="AI38" s="123">
        <v>5.65</v>
      </c>
      <c r="AJ38" s="123">
        <v>5.71</v>
      </c>
      <c r="AK38" s="123">
        <v>5.75</v>
      </c>
      <c r="AL38" s="123">
        <v>5.76</v>
      </c>
      <c r="AM38" s="123">
        <v>5.71</v>
      </c>
      <c r="AO38" s="122">
        <f t="shared" si="7"/>
        <v>1993.04</v>
      </c>
      <c r="AP38" s="143">
        <f t="shared" si="0"/>
        <v>3.12</v>
      </c>
      <c r="AQ38" s="143">
        <f t="shared" si="1"/>
        <v>2.33</v>
      </c>
      <c r="AR38" s="143">
        <f t="shared" si="2"/>
        <v>1.8032000000000004</v>
      </c>
      <c r="AS38" s="143">
        <f t="shared" si="3"/>
        <v>5.71</v>
      </c>
    </row>
    <row r="39" spans="2:45" ht="14.25">
      <c r="B39" s="15">
        <f t="shared" si="5"/>
        <v>1993</v>
      </c>
      <c r="C39" s="10" t="str">
        <f t="shared" si="6"/>
        <v>May</v>
      </c>
      <c r="D39" s="123">
        <v>2.91</v>
      </c>
      <c r="E39" s="123">
        <v>2.88</v>
      </c>
      <c r="F39" s="123">
        <v>2.84</v>
      </c>
      <c r="G39" s="123">
        <v>3</v>
      </c>
      <c r="H39" s="123">
        <v>3.06</v>
      </c>
      <c r="I39" s="123">
        <v>2.99</v>
      </c>
      <c r="J39" s="123">
        <v>3.1</v>
      </c>
      <c r="K39" s="123">
        <v>3.08</v>
      </c>
      <c r="L39" s="123">
        <v>2.97</v>
      </c>
      <c r="M39" s="123">
        <v>2.05</v>
      </c>
      <c r="N39" s="123">
        <v>2.13</v>
      </c>
      <c r="O39" s="123">
        <v>2.22</v>
      </c>
      <c r="P39" s="123">
        <v>2.05</v>
      </c>
      <c r="Q39" s="123">
        <v>2.09</v>
      </c>
      <c r="R39" s="123">
        <v>2.17</v>
      </c>
      <c r="S39" s="123">
        <v>2.09</v>
      </c>
      <c r="T39" s="123">
        <v>2.05</v>
      </c>
      <c r="U39" s="123">
        <v>2.22</v>
      </c>
      <c r="V39" s="123">
        <v>2.79</v>
      </c>
      <c r="W39" s="123">
        <v>2.98</v>
      </c>
      <c r="X39" s="123">
        <v>3.22</v>
      </c>
      <c r="Y39" s="123">
        <v>3.01</v>
      </c>
      <c r="Z39" s="123">
        <v>3.03</v>
      </c>
      <c r="AA39" s="123">
        <v>3.12</v>
      </c>
      <c r="AB39" s="123">
        <v>3.32</v>
      </c>
      <c r="AC39" s="123">
        <v>3.12</v>
      </c>
      <c r="AD39" s="123">
        <v>3.25</v>
      </c>
      <c r="AE39" s="123">
        <v>5.61</v>
      </c>
      <c r="AF39" s="123">
        <v>5.73</v>
      </c>
      <c r="AG39" s="123">
        <v>5.77</v>
      </c>
      <c r="AH39" s="123">
        <v>5.73</v>
      </c>
      <c r="AI39" s="123">
        <v>5.77</v>
      </c>
      <c r="AJ39" s="123">
        <v>5.83</v>
      </c>
      <c r="AK39" s="123">
        <v>5.88</v>
      </c>
      <c r="AL39" s="123">
        <v>5.86</v>
      </c>
      <c r="AM39" s="123">
        <v>5.84</v>
      </c>
      <c r="AO39" s="122">
        <f t="shared" si="7"/>
        <v>1993.05</v>
      </c>
      <c r="AP39" s="143">
        <f t="shared" si="0"/>
        <v>2.99</v>
      </c>
      <c r="AQ39" s="143">
        <f t="shared" si="1"/>
        <v>2.17</v>
      </c>
      <c r="AR39" s="143">
        <f t="shared" si="2"/>
        <v>1.7472000000000003</v>
      </c>
      <c r="AS39" s="143">
        <f t="shared" si="3"/>
        <v>5.83</v>
      </c>
    </row>
    <row r="40" spans="2:45" ht="14.25">
      <c r="B40" s="15">
        <f t="shared" si="5"/>
        <v>1993</v>
      </c>
      <c r="C40" s="10" t="str">
        <f t="shared" si="6"/>
        <v>Jun</v>
      </c>
      <c r="D40" s="123">
        <v>2.59</v>
      </c>
      <c r="E40" s="123">
        <v>2.54</v>
      </c>
      <c r="F40" s="123">
        <v>2.53</v>
      </c>
      <c r="G40" s="123">
        <v>2.77</v>
      </c>
      <c r="H40" s="123">
        <v>2.76</v>
      </c>
      <c r="I40" s="123">
        <v>2.65</v>
      </c>
      <c r="J40" s="123">
        <v>2.78</v>
      </c>
      <c r="K40" s="123">
        <v>2.82</v>
      </c>
      <c r="L40" s="123">
        <v>2.57</v>
      </c>
      <c r="M40" s="123">
        <v>2.19</v>
      </c>
      <c r="N40" s="123">
        <v>2.17</v>
      </c>
      <c r="O40" s="123">
        <v>2.28</v>
      </c>
      <c r="P40" s="123">
        <v>2.17</v>
      </c>
      <c r="Q40" s="123">
        <v>2.23</v>
      </c>
      <c r="R40" s="123">
        <v>2.24</v>
      </c>
      <c r="S40" s="123">
        <v>2.15</v>
      </c>
      <c r="T40" s="123">
        <v>2.12</v>
      </c>
      <c r="U40" s="123">
        <v>2.37</v>
      </c>
      <c r="V40" s="123">
        <v>2.86</v>
      </c>
      <c r="W40" s="123">
        <v>2.97</v>
      </c>
      <c r="X40" s="123">
        <v>3.19</v>
      </c>
      <c r="Y40" s="123">
        <v>3.04</v>
      </c>
      <c r="Z40" s="123">
        <v>3.04</v>
      </c>
      <c r="AA40" s="123">
        <v>3.06</v>
      </c>
      <c r="AB40" s="123">
        <v>3.22</v>
      </c>
      <c r="AC40" s="123">
        <v>3.06</v>
      </c>
      <c r="AD40" s="123">
        <v>3.43</v>
      </c>
      <c r="AE40" s="123">
        <v>5.79</v>
      </c>
      <c r="AF40" s="123">
        <v>5.94</v>
      </c>
      <c r="AG40" s="123">
        <v>5.97</v>
      </c>
      <c r="AH40" s="123">
        <v>5.97</v>
      </c>
      <c r="AI40" s="123">
        <v>6.01</v>
      </c>
      <c r="AJ40" s="123">
        <v>6.09</v>
      </c>
      <c r="AK40" s="123">
        <v>6.1</v>
      </c>
      <c r="AL40" s="123">
        <v>6.05</v>
      </c>
      <c r="AM40" s="123">
        <v>6.09</v>
      </c>
      <c r="AO40" s="122">
        <f t="shared" si="7"/>
        <v>1993.06</v>
      </c>
      <c r="AP40" s="143">
        <f t="shared" si="0"/>
        <v>2.65</v>
      </c>
      <c r="AQ40" s="143">
        <f t="shared" si="1"/>
        <v>2.24</v>
      </c>
      <c r="AR40" s="143">
        <f t="shared" si="2"/>
        <v>1.7136000000000002</v>
      </c>
      <c r="AS40" s="143">
        <f t="shared" si="3"/>
        <v>6.09</v>
      </c>
    </row>
    <row r="41" spans="2:45" ht="14.25">
      <c r="B41" s="15">
        <f t="shared" si="5"/>
        <v>1993</v>
      </c>
      <c r="C41" s="10" t="str">
        <f t="shared" si="6"/>
        <v>Jul</v>
      </c>
      <c r="D41" s="123">
        <v>2.66</v>
      </c>
      <c r="E41" s="123">
        <v>2.67</v>
      </c>
      <c r="F41" s="123">
        <v>2.69</v>
      </c>
      <c r="G41" s="123">
        <v>2.76</v>
      </c>
      <c r="H41" s="123">
        <v>2.81</v>
      </c>
      <c r="I41" s="123">
        <v>2.82</v>
      </c>
      <c r="J41" s="123">
        <v>2.84</v>
      </c>
      <c r="K41" s="123">
        <v>2.81</v>
      </c>
      <c r="L41" s="123">
        <v>2.76</v>
      </c>
      <c r="M41" s="123">
        <v>2.25</v>
      </c>
      <c r="N41" s="123">
        <v>2.29</v>
      </c>
      <c r="O41" s="123">
        <v>2.44</v>
      </c>
      <c r="P41" s="123">
        <v>2.21</v>
      </c>
      <c r="Q41" s="123">
        <v>2.26</v>
      </c>
      <c r="R41" s="123">
        <v>2.36</v>
      </c>
      <c r="S41" s="123">
        <v>2.29</v>
      </c>
      <c r="T41" s="123">
        <v>2.2</v>
      </c>
      <c r="U41" s="123">
        <v>2.27</v>
      </c>
      <c r="V41" s="123">
        <v>3.17</v>
      </c>
      <c r="W41" s="123">
        <v>3.33</v>
      </c>
      <c r="X41" s="123">
        <v>3.63</v>
      </c>
      <c r="Y41" s="123">
        <v>3.39</v>
      </c>
      <c r="Z41" s="123">
        <v>3.4</v>
      </c>
      <c r="AA41" s="123">
        <v>3.44</v>
      </c>
      <c r="AB41" s="123">
        <v>3.66</v>
      </c>
      <c r="AC41" s="123">
        <v>3.44</v>
      </c>
      <c r="AD41" s="123">
        <v>3.49</v>
      </c>
      <c r="AE41" s="123">
        <v>6.11</v>
      </c>
      <c r="AF41" s="123">
        <v>6.3</v>
      </c>
      <c r="AG41" s="123">
        <v>6.38</v>
      </c>
      <c r="AH41" s="123">
        <v>6.23</v>
      </c>
      <c r="AI41" s="123">
        <v>6.36</v>
      </c>
      <c r="AJ41" s="123">
        <v>6.46</v>
      </c>
      <c r="AK41" s="123">
        <v>6.38</v>
      </c>
      <c r="AL41" s="123">
        <v>6.38</v>
      </c>
      <c r="AM41" s="123">
        <v>6.28</v>
      </c>
      <c r="AO41" s="122">
        <f t="shared" si="7"/>
        <v>1993.07</v>
      </c>
      <c r="AP41" s="143">
        <f t="shared" si="0"/>
        <v>2.82</v>
      </c>
      <c r="AQ41" s="143">
        <f t="shared" si="1"/>
        <v>2.36</v>
      </c>
      <c r="AR41" s="143">
        <f t="shared" si="2"/>
        <v>1.9264000000000001</v>
      </c>
      <c r="AS41" s="143">
        <f t="shared" si="3"/>
        <v>6.46</v>
      </c>
    </row>
    <row r="42" spans="2:45" ht="14.25">
      <c r="B42" s="15">
        <f t="shared" si="5"/>
        <v>1993</v>
      </c>
      <c r="C42" s="10" t="str">
        <f t="shared" si="6"/>
        <v>Aug</v>
      </c>
      <c r="D42" s="123">
        <v>2.69</v>
      </c>
      <c r="E42" s="123">
        <v>2.67</v>
      </c>
      <c r="F42" s="123">
        <v>2.68</v>
      </c>
      <c r="G42" s="123">
        <v>2.74</v>
      </c>
      <c r="H42" s="123">
        <v>2.82</v>
      </c>
      <c r="I42" s="123">
        <v>2.86</v>
      </c>
      <c r="J42" s="123">
        <v>2.89</v>
      </c>
      <c r="K42" s="123">
        <v>2.88</v>
      </c>
      <c r="L42" s="123">
        <v>2.84</v>
      </c>
      <c r="M42" s="123">
        <v>2.21</v>
      </c>
      <c r="N42" s="123">
        <v>2.28</v>
      </c>
      <c r="O42" s="123">
        <v>2.4</v>
      </c>
      <c r="P42" s="123">
        <v>2.19</v>
      </c>
      <c r="Q42" s="123">
        <v>2.35</v>
      </c>
      <c r="R42" s="123">
        <v>2.33</v>
      </c>
      <c r="S42" s="123">
        <v>2.27</v>
      </c>
      <c r="T42" s="123">
        <v>2.29</v>
      </c>
      <c r="U42" s="123">
        <v>2.3</v>
      </c>
      <c r="V42" s="123">
        <v>3.11</v>
      </c>
      <c r="W42" s="123">
        <v>3.4</v>
      </c>
      <c r="X42" s="123">
        <v>3.6</v>
      </c>
      <c r="Y42" s="123">
        <v>3.39</v>
      </c>
      <c r="Z42" s="123">
        <v>3.4</v>
      </c>
      <c r="AA42" s="123">
        <v>3.49</v>
      </c>
      <c r="AB42" s="123">
        <v>3.64</v>
      </c>
      <c r="AC42" s="123">
        <v>3.6</v>
      </c>
      <c r="AD42" s="123">
        <v>3.53</v>
      </c>
      <c r="AE42" s="123">
        <v>6.05</v>
      </c>
      <c r="AF42" s="123">
        <v>6.3</v>
      </c>
      <c r="AG42" s="123">
        <v>6.35</v>
      </c>
      <c r="AH42" s="123">
        <v>6.18</v>
      </c>
      <c r="AI42" s="123">
        <v>6.34</v>
      </c>
      <c r="AJ42" s="123">
        <v>6.49</v>
      </c>
      <c r="AK42" s="123">
        <v>6.55</v>
      </c>
      <c r="AL42" s="123">
        <v>6.51</v>
      </c>
      <c r="AM42" s="123">
        <v>6.46</v>
      </c>
      <c r="AO42" s="122">
        <f t="shared" si="7"/>
        <v>1993.08</v>
      </c>
      <c r="AP42" s="143">
        <f t="shared" si="0"/>
        <v>2.86</v>
      </c>
      <c r="AQ42" s="143">
        <f t="shared" si="1"/>
        <v>2.33</v>
      </c>
      <c r="AR42" s="143">
        <f t="shared" si="2"/>
        <v>1.9544000000000004</v>
      </c>
      <c r="AS42" s="143">
        <f t="shared" si="3"/>
        <v>6.49</v>
      </c>
    </row>
    <row r="43" spans="2:45" ht="14.25">
      <c r="B43" s="15">
        <f t="shared" si="5"/>
        <v>1993</v>
      </c>
      <c r="C43" s="10" t="str">
        <f t="shared" si="6"/>
        <v>Sep</v>
      </c>
      <c r="D43" s="123">
        <v>2.78</v>
      </c>
      <c r="E43" s="123">
        <v>2.79</v>
      </c>
      <c r="F43" s="123">
        <v>2.8</v>
      </c>
      <c r="G43" s="123">
        <v>2.82</v>
      </c>
      <c r="H43" s="123">
        <v>2.91</v>
      </c>
      <c r="I43" s="123">
        <v>2.95</v>
      </c>
      <c r="J43" s="123">
        <v>2.91</v>
      </c>
      <c r="K43" s="123">
        <v>2.94</v>
      </c>
      <c r="L43" s="123">
        <v>2.9</v>
      </c>
      <c r="M43" s="123">
        <v>2.27</v>
      </c>
      <c r="N43" s="123">
        <v>2.33</v>
      </c>
      <c r="O43" s="123">
        <v>2.38</v>
      </c>
      <c r="P43" s="123">
        <v>2.21</v>
      </c>
      <c r="Q43" s="123">
        <v>2.3</v>
      </c>
      <c r="R43" s="123">
        <v>2.35</v>
      </c>
      <c r="S43" s="123">
        <v>2.3</v>
      </c>
      <c r="T43" s="123">
        <v>2.28</v>
      </c>
      <c r="U43" s="123">
        <v>2.33</v>
      </c>
      <c r="V43" s="123">
        <v>3.13</v>
      </c>
      <c r="W43" s="123">
        <v>3.39</v>
      </c>
      <c r="X43" s="123">
        <v>3.62</v>
      </c>
      <c r="Y43" s="123">
        <v>3.36</v>
      </c>
      <c r="Z43" s="123">
        <v>3.44</v>
      </c>
      <c r="AA43" s="123">
        <v>3.56</v>
      </c>
      <c r="AB43" s="123">
        <v>3.61</v>
      </c>
      <c r="AC43" s="123">
        <v>3.49</v>
      </c>
      <c r="AD43" s="123">
        <v>3.69</v>
      </c>
      <c r="AE43" s="123">
        <v>5.61</v>
      </c>
      <c r="AF43" s="123">
        <v>5.76</v>
      </c>
      <c r="AG43" s="123">
        <v>5.92</v>
      </c>
      <c r="AH43" s="123">
        <v>5.93</v>
      </c>
      <c r="AI43" s="123">
        <v>5.98</v>
      </c>
      <c r="AJ43" s="123">
        <v>6.06</v>
      </c>
      <c r="AK43" s="123">
        <v>6.09</v>
      </c>
      <c r="AL43" s="123">
        <v>6.06</v>
      </c>
      <c r="AM43" s="123">
        <v>5.95</v>
      </c>
      <c r="AO43" s="122">
        <f t="shared" si="7"/>
        <v>1993.09</v>
      </c>
      <c r="AP43" s="143">
        <f t="shared" si="0"/>
        <v>2.95</v>
      </c>
      <c r="AQ43" s="143">
        <f t="shared" si="1"/>
        <v>2.35</v>
      </c>
      <c r="AR43" s="143">
        <f t="shared" si="2"/>
        <v>1.9936000000000003</v>
      </c>
      <c r="AS43" s="143">
        <f t="shared" si="3"/>
        <v>6.06</v>
      </c>
    </row>
    <row r="44" spans="2:45" ht="14.25">
      <c r="B44" s="15">
        <f t="shared" si="5"/>
        <v>1993</v>
      </c>
      <c r="C44" s="10" t="str">
        <f t="shared" si="6"/>
        <v>Oct</v>
      </c>
      <c r="D44" s="123">
        <v>2.95</v>
      </c>
      <c r="E44" s="123">
        <v>2.96</v>
      </c>
      <c r="F44" s="123">
        <v>2.97</v>
      </c>
      <c r="G44" s="123">
        <v>2.96</v>
      </c>
      <c r="H44" s="123">
        <v>3.05</v>
      </c>
      <c r="I44" s="123">
        <v>3.11</v>
      </c>
      <c r="J44" s="123">
        <v>3.07</v>
      </c>
      <c r="K44" s="123">
        <v>3.1</v>
      </c>
      <c r="L44" s="123">
        <v>3.01</v>
      </c>
      <c r="M44" s="123">
        <v>2.34</v>
      </c>
      <c r="N44" s="123">
        <v>2.4</v>
      </c>
      <c r="O44" s="123">
        <v>2.47</v>
      </c>
      <c r="P44" s="123">
        <v>2.26</v>
      </c>
      <c r="Q44" s="123">
        <v>2.33</v>
      </c>
      <c r="R44" s="123">
        <v>2.43</v>
      </c>
      <c r="S44" s="123">
        <v>2.4</v>
      </c>
      <c r="T44" s="123">
        <v>2.33</v>
      </c>
      <c r="U44" s="123">
        <v>2.34</v>
      </c>
      <c r="V44" s="123">
        <v>3.36</v>
      </c>
      <c r="W44" s="123">
        <v>3.7</v>
      </c>
      <c r="X44" s="123">
        <v>3.93</v>
      </c>
      <c r="Y44" s="123">
        <v>3.61</v>
      </c>
      <c r="Z44" s="123">
        <v>3.7</v>
      </c>
      <c r="AA44" s="123">
        <v>3.82</v>
      </c>
      <c r="AB44" s="123">
        <v>3.89</v>
      </c>
      <c r="AC44" s="123">
        <v>3.64</v>
      </c>
      <c r="AD44" s="123">
        <v>3.63</v>
      </c>
      <c r="AE44" s="123">
        <v>5.69</v>
      </c>
      <c r="AF44" s="123">
        <v>5.81</v>
      </c>
      <c r="AG44" s="123">
        <v>5.92</v>
      </c>
      <c r="AH44" s="123">
        <v>5.84</v>
      </c>
      <c r="AI44" s="123">
        <v>5.9</v>
      </c>
      <c r="AJ44" s="123">
        <v>5.97</v>
      </c>
      <c r="AK44" s="123">
        <v>6.05</v>
      </c>
      <c r="AL44" s="123">
        <v>6.05</v>
      </c>
      <c r="AM44" s="123">
        <v>5.97</v>
      </c>
      <c r="AO44" s="122">
        <f t="shared" si="7"/>
        <v>1993.1</v>
      </c>
      <c r="AP44" s="143">
        <f t="shared" si="0"/>
        <v>3.11</v>
      </c>
      <c r="AQ44" s="143">
        <f t="shared" si="1"/>
        <v>2.43</v>
      </c>
      <c r="AR44" s="143">
        <f t="shared" si="2"/>
        <v>2.1392</v>
      </c>
      <c r="AS44" s="143">
        <f t="shared" si="3"/>
        <v>5.97</v>
      </c>
    </row>
    <row r="45" spans="2:45" ht="14.25">
      <c r="B45" s="15">
        <f t="shared" si="5"/>
        <v>1993</v>
      </c>
      <c r="C45" s="10" t="str">
        <f t="shared" si="6"/>
        <v>Nov</v>
      </c>
      <c r="D45" s="123">
        <v>3.16</v>
      </c>
      <c r="E45" s="123">
        <v>3.17</v>
      </c>
      <c r="F45" s="123">
        <v>3.21</v>
      </c>
      <c r="G45" s="123">
        <v>3.21</v>
      </c>
      <c r="H45" s="123">
        <v>3.3</v>
      </c>
      <c r="I45" s="123">
        <v>3.31</v>
      </c>
      <c r="J45" s="123">
        <v>3.34</v>
      </c>
      <c r="K45" s="123">
        <v>3.37</v>
      </c>
      <c r="L45" s="123">
        <v>3.24</v>
      </c>
      <c r="M45" s="123">
        <v>2.54</v>
      </c>
      <c r="N45" s="123">
        <v>2.61</v>
      </c>
      <c r="O45" s="123">
        <v>2.69</v>
      </c>
      <c r="P45" s="123">
        <v>2.45</v>
      </c>
      <c r="Q45" s="123">
        <v>2.55</v>
      </c>
      <c r="R45" s="123">
        <v>2.63</v>
      </c>
      <c r="S45" s="123">
        <v>2.63</v>
      </c>
      <c r="T45" s="123">
        <v>2.61</v>
      </c>
      <c r="U45" s="123">
        <v>2.49</v>
      </c>
      <c r="V45" s="123">
        <v>3.87</v>
      </c>
      <c r="W45" s="123">
        <v>4.12</v>
      </c>
      <c r="X45" s="123">
        <v>4.29</v>
      </c>
      <c r="Y45" s="123">
        <v>4.01</v>
      </c>
      <c r="Z45" s="123">
        <v>4.1</v>
      </c>
      <c r="AA45" s="123">
        <v>4.2</v>
      </c>
      <c r="AB45" s="123">
        <v>4.29</v>
      </c>
      <c r="AC45" s="123">
        <v>4.08</v>
      </c>
      <c r="AD45" s="123">
        <v>4.01</v>
      </c>
      <c r="AE45" s="123">
        <v>6.05</v>
      </c>
      <c r="AF45" s="123">
        <v>6.08</v>
      </c>
      <c r="AG45" s="123">
        <v>6.16</v>
      </c>
      <c r="AH45" s="123">
        <v>6.18</v>
      </c>
      <c r="AI45" s="123">
        <v>6.22</v>
      </c>
      <c r="AJ45" s="123">
        <v>6.27</v>
      </c>
      <c r="AK45" s="123">
        <v>6.33</v>
      </c>
      <c r="AL45" s="123">
        <v>6.32</v>
      </c>
      <c r="AM45" s="123">
        <v>6.26</v>
      </c>
      <c r="AO45" s="122">
        <f t="shared" si="7"/>
        <v>1993.11</v>
      </c>
      <c r="AP45" s="143">
        <f t="shared" si="0"/>
        <v>3.31</v>
      </c>
      <c r="AQ45" s="143">
        <f t="shared" si="1"/>
        <v>2.63</v>
      </c>
      <c r="AR45" s="143">
        <f t="shared" si="2"/>
        <v>2.3520000000000003</v>
      </c>
      <c r="AS45" s="143">
        <f t="shared" si="3"/>
        <v>6.27</v>
      </c>
    </row>
    <row r="46" spans="2:45" ht="14.25">
      <c r="B46" s="15">
        <f t="shared" si="5"/>
        <v>1993</v>
      </c>
      <c r="C46" s="10" t="str">
        <f t="shared" si="6"/>
        <v>Dec</v>
      </c>
      <c r="D46" s="123">
        <v>3.5</v>
      </c>
      <c r="E46" s="123">
        <v>3.43</v>
      </c>
      <c r="F46" s="123">
        <v>3.55</v>
      </c>
      <c r="G46" s="123">
        <v>3.55</v>
      </c>
      <c r="H46" s="123">
        <v>3.63</v>
      </c>
      <c r="I46" s="123">
        <v>3.66</v>
      </c>
      <c r="J46" s="123">
        <v>3.66</v>
      </c>
      <c r="K46" s="123">
        <v>3.66</v>
      </c>
      <c r="L46" s="123">
        <v>3.63</v>
      </c>
      <c r="M46" s="123">
        <v>2.8</v>
      </c>
      <c r="N46" s="123">
        <v>2.84</v>
      </c>
      <c r="O46" s="123">
        <v>2.93</v>
      </c>
      <c r="P46" s="123">
        <v>2.71</v>
      </c>
      <c r="Q46" s="123">
        <v>2.79</v>
      </c>
      <c r="R46" s="123">
        <v>2.88</v>
      </c>
      <c r="S46" s="123">
        <v>2.85</v>
      </c>
      <c r="T46" s="123">
        <v>2.82</v>
      </c>
      <c r="U46" s="123">
        <v>2.82</v>
      </c>
      <c r="V46" s="123">
        <v>4.21</v>
      </c>
      <c r="W46" s="123">
        <v>4.47</v>
      </c>
      <c r="X46" s="123">
        <v>4.62</v>
      </c>
      <c r="Y46" s="123">
        <v>4.31</v>
      </c>
      <c r="Z46" s="123">
        <v>4.4</v>
      </c>
      <c r="AA46" s="123">
        <v>4.54</v>
      </c>
      <c r="AB46" s="123">
        <v>4.6</v>
      </c>
      <c r="AC46" s="123">
        <v>4.48</v>
      </c>
      <c r="AD46" s="123">
        <v>4.42</v>
      </c>
      <c r="AE46" s="123">
        <v>6.37</v>
      </c>
      <c r="AF46" s="123">
        <v>6.48</v>
      </c>
      <c r="AG46" s="123">
        <v>6.52</v>
      </c>
      <c r="AH46" s="123">
        <v>6.64</v>
      </c>
      <c r="AI46" s="123">
        <v>6.66</v>
      </c>
      <c r="AJ46" s="123">
        <v>6.73</v>
      </c>
      <c r="AK46" s="123">
        <v>6.64</v>
      </c>
      <c r="AL46" s="123">
        <v>6.76</v>
      </c>
      <c r="AM46" s="123">
        <v>6.71</v>
      </c>
      <c r="AO46" s="122">
        <f t="shared" si="7"/>
        <v>1993.12</v>
      </c>
      <c r="AP46" s="143">
        <f t="shared" si="0"/>
        <v>3.66</v>
      </c>
      <c r="AQ46" s="143">
        <f t="shared" si="1"/>
        <v>2.88</v>
      </c>
      <c r="AR46" s="143">
        <f t="shared" si="2"/>
        <v>2.5424</v>
      </c>
      <c r="AS46" s="143">
        <f t="shared" si="3"/>
        <v>6.73</v>
      </c>
    </row>
    <row r="47" spans="2:45" ht="14.25">
      <c r="B47" s="15">
        <f t="shared" si="5"/>
        <v>1994</v>
      </c>
      <c r="C47" s="10" t="str">
        <f t="shared" si="6"/>
        <v>Jan</v>
      </c>
      <c r="D47" s="123">
        <v>3.39</v>
      </c>
      <c r="E47" s="123">
        <v>3.37</v>
      </c>
      <c r="F47" s="123">
        <v>3.4</v>
      </c>
      <c r="G47" s="123">
        <v>3.42</v>
      </c>
      <c r="H47" s="123">
        <v>3.49</v>
      </c>
      <c r="I47" s="123">
        <v>3.5</v>
      </c>
      <c r="J47" s="123">
        <v>3.56</v>
      </c>
      <c r="K47" s="123">
        <v>3.47</v>
      </c>
      <c r="L47" s="123">
        <v>3.45</v>
      </c>
      <c r="M47" s="123">
        <v>2.69</v>
      </c>
      <c r="N47" s="123">
        <v>2.76</v>
      </c>
      <c r="O47" s="123">
        <v>2.84</v>
      </c>
      <c r="P47" s="123">
        <v>2.58</v>
      </c>
      <c r="Q47" s="123">
        <v>2.67</v>
      </c>
      <c r="R47" s="123">
        <v>2.74</v>
      </c>
      <c r="S47" s="123">
        <v>2.67</v>
      </c>
      <c r="T47" s="123">
        <v>2.69</v>
      </c>
      <c r="U47" s="123">
        <v>2.69</v>
      </c>
      <c r="V47" s="123">
        <v>4.34</v>
      </c>
      <c r="W47" s="123">
        <v>4.58</v>
      </c>
      <c r="X47" s="123">
        <v>4.78</v>
      </c>
      <c r="Y47" s="123">
        <v>4.37</v>
      </c>
      <c r="Z47" s="123">
        <v>4.46</v>
      </c>
      <c r="AA47" s="123">
        <v>4.56</v>
      </c>
      <c r="AB47" s="123">
        <v>4.45</v>
      </c>
      <c r="AC47" s="123">
        <v>4.49</v>
      </c>
      <c r="AD47" s="123">
        <v>4.54</v>
      </c>
      <c r="AE47" s="123">
        <v>6.25</v>
      </c>
      <c r="AF47" s="123">
        <v>6.45</v>
      </c>
      <c r="AG47" s="123">
        <v>6.59</v>
      </c>
      <c r="AH47" s="123">
        <v>6.63</v>
      </c>
      <c r="AI47" s="123">
        <v>6.68</v>
      </c>
      <c r="AJ47" s="123">
        <v>6.73</v>
      </c>
      <c r="AK47" s="123">
        <v>6.77</v>
      </c>
      <c r="AL47" s="123">
        <v>6.77</v>
      </c>
      <c r="AM47" s="123">
        <v>6.71</v>
      </c>
      <c r="AO47" s="122">
        <f t="shared" si="7"/>
        <v>1994.01</v>
      </c>
      <c r="AP47" s="143">
        <f t="shared" si="0"/>
        <v>3.5</v>
      </c>
      <c r="AQ47" s="143">
        <f t="shared" si="1"/>
        <v>2.74</v>
      </c>
      <c r="AR47" s="143">
        <f t="shared" si="2"/>
        <v>2.5536</v>
      </c>
      <c r="AS47" s="143">
        <f t="shared" si="3"/>
        <v>6.73</v>
      </c>
    </row>
    <row r="48" spans="2:45" ht="14.25">
      <c r="B48" s="15">
        <f t="shared" si="5"/>
        <v>1994</v>
      </c>
      <c r="C48" s="10" t="str">
        <f t="shared" si="6"/>
        <v>Feb</v>
      </c>
      <c r="D48" s="123">
        <v>3.25</v>
      </c>
      <c r="E48" s="123">
        <v>3.22</v>
      </c>
      <c r="F48" s="123">
        <v>3.27</v>
      </c>
      <c r="G48" s="123">
        <v>3.33</v>
      </c>
      <c r="H48" s="123">
        <v>3.39</v>
      </c>
      <c r="I48" s="123">
        <v>3.4</v>
      </c>
      <c r="J48" s="123">
        <v>3.44</v>
      </c>
      <c r="K48" s="123">
        <v>3.36</v>
      </c>
      <c r="L48" s="123">
        <v>3.36</v>
      </c>
      <c r="M48" s="123">
        <v>2.81</v>
      </c>
      <c r="N48" s="123">
        <v>2.91</v>
      </c>
      <c r="O48" s="123">
        <v>2.98</v>
      </c>
      <c r="P48" s="123">
        <v>2.76</v>
      </c>
      <c r="Q48" s="123">
        <v>2.85</v>
      </c>
      <c r="R48" s="123">
        <v>2.91</v>
      </c>
      <c r="S48" s="123">
        <v>2.9</v>
      </c>
      <c r="T48" s="123">
        <v>2.9</v>
      </c>
      <c r="U48" s="123">
        <v>2.96</v>
      </c>
      <c r="V48" s="123">
        <v>4.15</v>
      </c>
      <c r="W48" s="123">
        <v>4.4</v>
      </c>
      <c r="X48" s="123">
        <v>4.54</v>
      </c>
      <c r="Y48" s="123">
        <v>4.22</v>
      </c>
      <c r="Z48" s="123">
        <v>4.3</v>
      </c>
      <c r="AA48" s="123">
        <v>4.41</v>
      </c>
      <c r="AB48" s="123">
        <v>4.52</v>
      </c>
      <c r="AC48" s="123">
        <v>4.49</v>
      </c>
      <c r="AD48" s="123">
        <v>4.44</v>
      </c>
      <c r="AE48" s="123">
        <v>6.43</v>
      </c>
      <c r="AF48" s="123">
        <v>6.48</v>
      </c>
      <c r="AG48" s="123">
        <v>6.56</v>
      </c>
      <c r="AH48" s="123">
        <v>6.58</v>
      </c>
      <c r="AI48" s="123">
        <v>6.63</v>
      </c>
      <c r="AJ48" s="123">
        <v>6.63</v>
      </c>
      <c r="AK48" s="123">
        <v>6.75</v>
      </c>
      <c r="AL48" s="123">
        <v>6.68</v>
      </c>
      <c r="AM48" s="123">
        <v>6.58</v>
      </c>
      <c r="AO48" s="122">
        <f t="shared" si="7"/>
        <v>1994.02</v>
      </c>
      <c r="AP48" s="143">
        <f t="shared" si="0"/>
        <v>3.4</v>
      </c>
      <c r="AQ48" s="143">
        <f t="shared" si="1"/>
        <v>2.91</v>
      </c>
      <c r="AR48" s="143">
        <f t="shared" si="2"/>
        <v>2.4696000000000002</v>
      </c>
      <c r="AS48" s="143">
        <f t="shared" si="3"/>
        <v>6.63</v>
      </c>
    </row>
    <row r="49" spans="2:45" ht="14.25">
      <c r="B49" s="15">
        <f t="shared" si="5"/>
        <v>1994</v>
      </c>
      <c r="C49" s="10" t="str">
        <f t="shared" si="6"/>
        <v>Mar</v>
      </c>
      <c r="D49" s="123">
        <v>3.09</v>
      </c>
      <c r="E49" s="123">
        <v>3.1</v>
      </c>
      <c r="F49" s="123">
        <v>3.11</v>
      </c>
      <c r="G49" s="123">
        <v>3.14</v>
      </c>
      <c r="H49" s="123">
        <v>3.2</v>
      </c>
      <c r="I49" s="123">
        <v>3.25</v>
      </c>
      <c r="J49" s="123">
        <v>3.26</v>
      </c>
      <c r="K49" s="123">
        <v>3.33</v>
      </c>
      <c r="L49" s="123">
        <v>3.19</v>
      </c>
      <c r="M49" s="123">
        <v>2.72</v>
      </c>
      <c r="N49" s="123">
        <v>2.78</v>
      </c>
      <c r="O49" s="123">
        <v>2.86</v>
      </c>
      <c r="P49" s="123">
        <v>2.66</v>
      </c>
      <c r="Q49" s="123">
        <v>2.78</v>
      </c>
      <c r="R49" s="123">
        <v>2.83</v>
      </c>
      <c r="S49" s="123">
        <v>2.79</v>
      </c>
      <c r="T49" s="123">
        <v>2.77</v>
      </c>
      <c r="U49" s="123">
        <v>2.88</v>
      </c>
      <c r="V49" s="123">
        <v>3.97</v>
      </c>
      <c r="W49" s="123">
        <v>4.17</v>
      </c>
      <c r="X49" s="123">
        <v>4.32</v>
      </c>
      <c r="Y49" s="123">
        <v>4.04</v>
      </c>
      <c r="Z49" s="123">
        <v>4.14</v>
      </c>
      <c r="AA49" s="123">
        <v>4.26</v>
      </c>
      <c r="AB49" s="123">
        <v>4.28</v>
      </c>
      <c r="AC49" s="123">
        <v>4.31</v>
      </c>
      <c r="AD49" s="123">
        <v>4.43</v>
      </c>
      <c r="AE49" s="123">
        <v>6.55</v>
      </c>
      <c r="AF49" s="123">
        <v>6.54</v>
      </c>
      <c r="AG49" s="123">
        <v>6.7</v>
      </c>
      <c r="AH49" s="123">
        <v>6.78</v>
      </c>
      <c r="AI49" s="123">
        <v>6.83</v>
      </c>
      <c r="AJ49" s="123">
        <v>6.83</v>
      </c>
      <c r="AK49" s="123">
        <v>6.86</v>
      </c>
      <c r="AL49" s="123">
        <v>6.92</v>
      </c>
      <c r="AM49" s="123">
        <v>6.77</v>
      </c>
      <c r="AO49" s="122">
        <f t="shared" si="7"/>
        <v>1994.03</v>
      </c>
      <c r="AP49" s="143">
        <f t="shared" si="0"/>
        <v>3.25</v>
      </c>
      <c r="AQ49" s="143">
        <f t="shared" si="1"/>
        <v>2.83</v>
      </c>
      <c r="AR49" s="143">
        <f t="shared" si="2"/>
        <v>2.3856</v>
      </c>
      <c r="AS49" s="143">
        <f t="shared" si="3"/>
        <v>6.83</v>
      </c>
    </row>
    <row r="50" spans="2:45" ht="14.25">
      <c r="B50" s="15">
        <f t="shared" si="5"/>
        <v>1994</v>
      </c>
      <c r="C50" s="10" t="str">
        <f t="shared" si="6"/>
        <v>Apr</v>
      </c>
      <c r="D50" s="123">
        <v>3.15</v>
      </c>
      <c r="E50" s="123">
        <v>3.07</v>
      </c>
      <c r="F50" s="123">
        <v>3.09</v>
      </c>
      <c r="G50" s="123">
        <v>3.13</v>
      </c>
      <c r="H50" s="123">
        <v>3.16</v>
      </c>
      <c r="I50" s="123">
        <v>3.21</v>
      </c>
      <c r="J50" s="123">
        <v>3.25</v>
      </c>
      <c r="K50" s="123">
        <v>3.26</v>
      </c>
      <c r="L50" s="123">
        <v>3.16</v>
      </c>
      <c r="M50" s="123">
        <v>2.57</v>
      </c>
      <c r="N50" s="123">
        <v>2.64</v>
      </c>
      <c r="O50" s="123">
        <v>2.72</v>
      </c>
      <c r="P50" s="123">
        <v>2.58</v>
      </c>
      <c r="Q50" s="123">
        <v>2.67</v>
      </c>
      <c r="R50" s="123">
        <v>2.67</v>
      </c>
      <c r="S50" s="123">
        <v>2.65</v>
      </c>
      <c r="T50" s="123">
        <v>2.68</v>
      </c>
      <c r="U50" s="123">
        <v>2.89</v>
      </c>
      <c r="V50" s="123">
        <v>3.8</v>
      </c>
      <c r="W50" s="123">
        <v>3.93</v>
      </c>
      <c r="X50" s="123">
        <v>4.16</v>
      </c>
      <c r="Y50" s="123">
        <v>3.86</v>
      </c>
      <c r="Z50" s="123">
        <v>4</v>
      </c>
      <c r="AA50" s="123">
        <v>4.12</v>
      </c>
      <c r="AB50" s="123">
        <v>4.11</v>
      </c>
      <c r="AC50" s="123">
        <v>4.14</v>
      </c>
      <c r="AD50" s="123">
        <v>4.38</v>
      </c>
      <c r="AE50" s="123">
        <v>6.34</v>
      </c>
      <c r="AF50" s="123">
        <v>6.3</v>
      </c>
      <c r="AG50" s="123">
        <v>6.5</v>
      </c>
      <c r="AH50" s="123">
        <v>6.62</v>
      </c>
      <c r="AI50" s="123">
        <v>6.63</v>
      </c>
      <c r="AJ50" s="123">
        <v>6.65</v>
      </c>
      <c r="AK50" s="123">
        <v>6.72</v>
      </c>
      <c r="AL50" s="123">
        <v>6.72</v>
      </c>
      <c r="AM50" s="123">
        <v>6.69</v>
      </c>
      <c r="AO50" s="122">
        <f t="shared" si="7"/>
        <v>1994.04</v>
      </c>
      <c r="AP50" s="143">
        <f t="shared" si="0"/>
        <v>3.21</v>
      </c>
      <c r="AQ50" s="143">
        <f t="shared" si="1"/>
        <v>2.67</v>
      </c>
      <c r="AR50" s="143">
        <f t="shared" si="2"/>
        <v>2.3072000000000004</v>
      </c>
      <c r="AS50" s="143">
        <f t="shared" si="3"/>
        <v>6.65</v>
      </c>
    </row>
    <row r="51" spans="2:45" ht="14.25">
      <c r="B51" s="15">
        <f t="shared" si="5"/>
        <v>1994</v>
      </c>
      <c r="C51" s="10" t="str">
        <f t="shared" si="6"/>
        <v>May</v>
      </c>
      <c r="D51" s="123">
        <v>3.08</v>
      </c>
      <c r="E51" s="123">
        <v>3.11</v>
      </c>
      <c r="F51" s="123">
        <v>3.14</v>
      </c>
      <c r="G51" s="123">
        <v>3.17</v>
      </c>
      <c r="H51" s="123">
        <v>3.22</v>
      </c>
      <c r="I51" s="123">
        <v>3.21</v>
      </c>
      <c r="J51" s="123">
        <v>3.26</v>
      </c>
      <c r="K51" s="123">
        <v>3.24</v>
      </c>
      <c r="L51" s="123">
        <v>3.17</v>
      </c>
      <c r="M51" s="123">
        <v>2.64</v>
      </c>
      <c r="N51" s="123">
        <v>2.69</v>
      </c>
      <c r="O51" s="123">
        <v>2.79</v>
      </c>
      <c r="P51" s="123">
        <v>2.64</v>
      </c>
      <c r="Q51" s="123">
        <v>2.72</v>
      </c>
      <c r="R51" s="123">
        <v>2.72</v>
      </c>
      <c r="S51" s="123">
        <v>2.7</v>
      </c>
      <c r="T51" s="123">
        <v>2.75</v>
      </c>
      <c r="U51" s="123">
        <v>2.78</v>
      </c>
      <c r="V51" s="123">
        <v>3.89</v>
      </c>
      <c r="W51" s="123">
        <v>4.01</v>
      </c>
      <c r="X51" s="123">
        <v>4.21</v>
      </c>
      <c r="Y51" s="123">
        <v>3.98</v>
      </c>
      <c r="Z51" s="123">
        <v>4.06</v>
      </c>
      <c r="AA51" s="123">
        <v>4.14</v>
      </c>
      <c r="AB51" s="123">
        <v>4.17</v>
      </c>
      <c r="AC51" s="123">
        <v>4.14</v>
      </c>
      <c r="AD51" s="123">
        <v>4.25</v>
      </c>
      <c r="AE51" s="123">
        <v>6.52</v>
      </c>
      <c r="AF51" s="123">
        <v>6.56</v>
      </c>
      <c r="AG51" s="123">
        <v>6.66</v>
      </c>
      <c r="AH51" s="123">
        <v>6.75</v>
      </c>
      <c r="AI51" s="123">
        <v>6.78</v>
      </c>
      <c r="AJ51" s="123">
        <v>6.8</v>
      </c>
      <c r="AK51" s="123">
        <v>6.9</v>
      </c>
      <c r="AL51" s="123">
        <v>6.86</v>
      </c>
      <c r="AM51" s="123">
        <v>6.88</v>
      </c>
      <c r="AO51" s="122">
        <f t="shared" si="7"/>
        <v>1994.05</v>
      </c>
      <c r="AP51" s="143">
        <f t="shared" si="0"/>
        <v>3.21</v>
      </c>
      <c r="AQ51" s="143">
        <f t="shared" si="1"/>
        <v>2.72</v>
      </c>
      <c r="AR51" s="143">
        <f t="shared" si="2"/>
        <v>2.3184</v>
      </c>
      <c r="AS51" s="143">
        <f t="shared" si="3"/>
        <v>6.8</v>
      </c>
    </row>
    <row r="52" spans="2:45" ht="14.25">
      <c r="B52" s="15">
        <f t="shared" si="5"/>
        <v>1994</v>
      </c>
      <c r="C52" s="10" t="str">
        <f t="shared" si="6"/>
        <v>Jun</v>
      </c>
      <c r="D52" s="123">
        <v>2.97</v>
      </c>
      <c r="E52" s="123">
        <v>3.01</v>
      </c>
      <c r="F52" s="123">
        <v>3.02</v>
      </c>
      <c r="G52" s="123">
        <v>3.05</v>
      </c>
      <c r="H52" s="123">
        <v>3.09</v>
      </c>
      <c r="I52" s="123">
        <v>3.13</v>
      </c>
      <c r="J52" s="123">
        <v>3.22</v>
      </c>
      <c r="K52" s="123">
        <v>3.14</v>
      </c>
      <c r="L52" s="123">
        <v>3.12</v>
      </c>
      <c r="M52" s="123">
        <v>2.62</v>
      </c>
      <c r="N52" s="123">
        <v>2.71</v>
      </c>
      <c r="O52" s="123">
        <v>2.79</v>
      </c>
      <c r="P52" s="123">
        <v>2.59</v>
      </c>
      <c r="Q52" s="123">
        <v>2.66</v>
      </c>
      <c r="R52" s="123">
        <v>2.73</v>
      </c>
      <c r="S52" s="123">
        <v>2.72</v>
      </c>
      <c r="T52" s="123">
        <v>2.65</v>
      </c>
      <c r="U52" s="123">
        <v>2.7</v>
      </c>
      <c r="V52" s="123">
        <v>3.89</v>
      </c>
      <c r="W52" s="123">
        <v>4.06</v>
      </c>
      <c r="X52" s="123">
        <v>4.24</v>
      </c>
      <c r="Y52" s="123">
        <v>3.95</v>
      </c>
      <c r="Z52" s="123">
        <v>4.02</v>
      </c>
      <c r="AA52" s="123">
        <v>4.09</v>
      </c>
      <c r="AB52" s="123">
        <v>4.32</v>
      </c>
      <c r="AC52" s="123">
        <v>4.1</v>
      </c>
      <c r="AD52" s="123">
        <v>4.15</v>
      </c>
      <c r="AE52" s="123">
        <v>6.03</v>
      </c>
      <c r="AF52" s="123">
        <v>5.99</v>
      </c>
      <c r="AG52" s="123">
        <v>6.06</v>
      </c>
      <c r="AH52" s="123">
        <v>6.13</v>
      </c>
      <c r="AI52" s="123">
        <v>6.13</v>
      </c>
      <c r="AJ52" s="123">
        <v>6.17</v>
      </c>
      <c r="AK52" s="123">
        <v>6.23</v>
      </c>
      <c r="AL52" s="123">
        <v>6.16</v>
      </c>
      <c r="AM52" s="123">
        <v>6.19</v>
      </c>
      <c r="AO52" s="122">
        <f t="shared" si="7"/>
        <v>1994.06</v>
      </c>
      <c r="AP52" s="143">
        <f t="shared" si="0"/>
        <v>3.13</v>
      </c>
      <c r="AQ52" s="143">
        <f t="shared" si="1"/>
        <v>2.73</v>
      </c>
      <c r="AR52" s="143">
        <f t="shared" si="2"/>
        <v>2.2904</v>
      </c>
      <c r="AS52" s="143">
        <f t="shared" si="3"/>
        <v>6.17</v>
      </c>
    </row>
    <row r="53" spans="2:45" ht="14.25">
      <c r="B53" s="15">
        <f t="shared" si="5"/>
        <v>1994</v>
      </c>
      <c r="C53" s="10" t="str">
        <f t="shared" si="6"/>
        <v>Jul</v>
      </c>
      <c r="D53" s="123">
        <v>2.92</v>
      </c>
      <c r="E53" s="123">
        <v>2.95</v>
      </c>
      <c r="F53" s="123">
        <v>2.98</v>
      </c>
      <c r="G53" s="123">
        <v>2.99</v>
      </c>
      <c r="H53" s="123">
        <v>3.06</v>
      </c>
      <c r="I53" s="123">
        <v>3.07</v>
      </c>
      <c r="J53" s="123">
        <v>3.21</v>
      </c>
      <c r="K53" s="123">
        <v>3.16</v>
      </c>
      <c r="L53" s="123">
        <v>3.1</v>
      </c>
      <c r="M53" s="123">
        <v>2.38</v>
      </c>
      <c r="N53" s="123">
        <v>2.41</v>
      </c>
      <c r="O53" s="123">
        <v>2.52</v>
      </c>
      <c r="P53" s="123">
        <v>2.39</v>
      </c>
      <c r="Q53" s="123">
        <v>2.49</v>
      </c>
      <c r="R53" s="123">
        <v>2.51</v>
      </c>
      <c r="S53" s="123">
        <v>2.37</v>
      </c>
      <c r="T53" s="123">
        <v>2.35</v>
      </c>
      <c r="U53" s="123">
        <v>2.66</v>
      </c>
      <c r="V53" s="123">
        <v>3.56</v>
      </c>
      <c r="W53" s="123">
        <v>3.57</v>
      </c>
      <c r="X53" s="123">
        <v>3.88</v>
      </c>
      <c r="Y53" s="123">
        <v>3.54</v>
      </c>
      <c r="Z53" s="123">
        <v>3.6</v>
      </c>
      <c r="AA53" s="123">
        <v>3.81</v>
      </c>
      <c r="AB53" s="123">
        <v>3.83</v>
      </c>
      <c r="AC53" s="123">
        <v>3.7</v>
      </c>
      <c r="AD53" s="123">
        <v>4.2</v>
      </c>
      <c r="AE53" s="123">
        <v>5.84</v>
      </c>
      <c r="AF53" s="123">
        <v>5.62</v>
      </c>
      <c r="AG53" s="123">
        <v>5.75</v>
      </c>
      <c r="AH53" s="123">
        <v>5.9</v>
      </c>
      <c r="AI53" s="123">
        <v>5.88</v>
      </c>
      <c r="AJ53" s="123">
        <v>5.86</v>
      </c>
      <c r="AK53" s="123">
        <v>5.97</v>
      </c>
      <c r="AL53" s="123">
        <v>5.9</v>
      </c>
      <c r="AM53" s="123">
        <v>5.84</v>
      </c>
      <c r="AO53" s="122">
        <f t="shared" si="7"/>
        <v>1994.07</v>
      </c>
      <c r="AP53" s="143">
        <f t="shared" si="0"/>
        <v>3.07</v>
      </c>
      <c r="AQ53" s="143">
        <f t="shared" si="1"/>
        <v>2.51</v>
      </c>
      <c r="AR53" s="143">
        <f t="shared" si="2"/>
        <v>2.1336000000000004</v>
      </c>
      <c r="AS53" s="143">
        <f t="shared" si="3"/>
        <v>5.86</v>
      </c>
    </row>
    <row r="54" spans="2:45" ht="14.25">
      <c r="B54" s="15">
        <f t="shared" si="5"/>
        <v>1994</v>
      </c>
      <c r="C54" s="10" t="str">
        <f t="shared" si="6"/>
        <v>Aug</v>
      </c>
      <c r="D54" s="123">
        <v>3.19</v>
      </c>
      <c r="E54" s="123">
        <v>3.21</v>
      </c>
      <c r="F54" s="123">
        <v>3.21</v>
      </c>
      <c r="G54" s="123">
        <v>3.24</v>
      </c>
      <c r="H54" s="123">
        <v>3.33</v>
      </c>
      <c r="I54" s="123">
        <v>3.35</v>
      </c>
      <c r="J54" s="123">
        <v>3.43</v>
      </c>
      <c r="K54" s="123">
        <v>3.39</v>
      </c>
      <c r="L54" s="123">
        <v>3.31</v>
      </c>
      <c r="M54" s="123">
        <v>2.21</v>
      </c>
      <c r="N54" s="123">
        <v>2.26</v>
      </c>
      <c r="O54" s="123">
        <v>2.39</v>
      </c>
      <c r="P54" s="123">
        <v>2.19</v>
      </c>
      <c r="Q54" s="123">
        <v>2.27</v>
      </c>
      <c r="R54" s="123">
        <v>2.39</v>
      </c>
      <c r="S54" s="123">
        <v>2.19</v>
      </c>
      <c r="T54" s="123">
        <v>2.2</v>
      </c>
      <c r="U54" s="123">
        <v>2.2</v>
      </c>
      <c r="V54" s="123">
        <v>3.24</v>
      </c>
      <c r="W54" s="123">
        <v>3.35</v>
      </c>
      <c r="X54" s="123">
        <v>3.61</v>
      </c>
      <c r="Y54" s="123">
        <v>3.3</v>
      </c>
      <c r="Z54" s="123">
        <v>3.37</v>
      </c>
      <c r="AA54" s="123">
        <v>3.52</v>
      </c>
      <c r="AB54" s="123">
        <v>3.53</v>
      </c>
      <c r="AC54" s="123">
        <v>3.43</v>
      </c>
      <c r="AD54" s="123">
        <v>3.68</v>
      </c>
      <c r="AE54" s="123">
        <v>5.39</v>
      </c>
      <c r="AF54" s="123">
        <v>5.38</v>
      </c>
      <c r="AG54" s="123">
        <v>5.39</v>
      </c>
      <c r="AH54" s="123">
        <v>5.43</v>
      </c>
      <c r="AI54" s="123">
        <v>5.42</v>
      </c>
      <c r="AJ54" s="123">
        <v>5.5</v>
      </c>
      <c r="AK54" s="123">
        <v>5.49</v>
      </c>
      <c r="AL54" s="123">
        <v>5.51</v>
      </c>
      <c r="AM54" s="123">
        <v>5.43</v>
      </c>
      <c r="AO54" s="122">
        <f t="shared" si="7"/>
        <v>1994.08</v>
      </c>
      <c r="AP54" s="143">
        <f t="shared" si="0"/>
        <v>3.35</v>
      </c>
      <c r="AQ54" s="143">
        <f t="shared" si="1"/>
        <v>2.39</v>
      </c>
      <c r="AR54" s="143">
        <f t="shared" si="2"/>
        <v>1.9712000000000003</v>
      </c>
      <c r="AS54" s="143">
        <f t="shared" si="3"/>
        <v>5.5</v>
      </c>
    </row>
    <row r="55" spans="2:45" ht="14.25">
      <c r="B55" s="15">
        <f t="shared" si="5"/>
        <v>1994</v>
      </c>
      <c r="C55" s="10" t="str">
        <f t="shared" si="6"/>
        <v>Sep</v>
      </c>
      <c r="D55" s="123">
        <v>3.46</v>
      </c>
      <c r="E55" s="123">
        <v>3.51</v>
      </c>
      <c r="F55" s="123">
        <v>3.54</v>
      </c>
      <c r="G55" s="123">
        <v>3.58</v>
      </c>
      <c r="H55" s="123">
        <v>3.65</v>
      </c>
      <c r="I55" s="123">
        <v>3.66</v>
      </c>
      <c r="J55" s="123">
        <v>3.76</v>
      </c>
      <c r="K55" s="123">
        <v>3.69</v>
      </c>
      <c r="L55" s="123">
        <v>3.62</v>
      </c>
      <c r="M55" s="123">
        <v>2.19</v>
      </c>
      <c r="N55" s="123">
        <v>2.26</v>
      </c>
      <c r="O55" s="123">
        <v>2.33</v>
      </c>
      <c r="P55" s="123">
        <v>2.14</v>
      </c>
      <c r="Q55" s="123">
        <v>2.22</v>
      </c>
      <c r="R55" s="123">
        <v>2.26</v>
      </c>
      <c r="S55" s="123">
        <v>2.25</v>
      </c>
      <c r="T55" s="123">
        <v>2.23</v>
      </c>
      <c r="U55" s="123">
        <v>2.29</v>
      </c>
      <c r="V55" s="123">
        <v>3.07</v>
      </c>
      <c r="W55" s="123">
        <v>3.26</v>
      </c>
      <c r="X55" s="123">
        <v>3.51</v>
      </c>
      <c r="Y55" s="123">
        <v>3.15</v>
      </c>
      <c r="Z55" s="123">
        <v>3.23</v>
      </c>
      <c r="AA55" s="123">
        <v>3.36</v>
      </c>
      <c r="AB55" s="123">
        <v>3.52</v>
      </c>
      <c r="AC55" s="123">
        <v>3.32</v>
      </c>
      <c r="AD55" s="123">
        <v>3.45</v>
      </c>
      <c r="AE55" s="123">
        <v>4.97</v>
      </c>
      <c r="AF55" s="123">
        <v>5.07</v>
      </c>
      <c r="AG55" s="123">
        <v>5.14</v>
      </c>
      <c r="AH55" s="123">
        <v>5.2</v>
      </c>
      <c r="AI55" s="123">
        <v>5.22</v>
      </c>
      <c r="AJ55" s="123">
        <v>5.22</v>
      </c>
      <c r="AK55" s="123">
        <v>5.39</v>
      </c>
      <c r="AL55" s="123">
        <v>5.31</v>
      </c>
      <c r="AM55" s="123">
        <v>5.29</v>
      </c>
      <c r="AO55" s="122">
        <f t="shared" si="7"/>
        <v>1994.09</v>
      </c>
      <c r="AP55" s="143">
        <f t="shared" si="0"/>
        <v>3.66</v>
      </c>
      <c r="AQ55" s="143">
        <f t="shared" si="1"/>
        <v>2.26</v>
      </c>
      <c r="AR55" s="143">
        <f t="shared" si="2"/>
        <v>1.8816000000000002</v>
      </c>
      <c r="AS55" s="143">
        <f t="shared" si="3"/>
        <v>5.22</v>
      </c>
    </row>
    <row r="56" spans="2:45" ht="14.25">
      <c r="B56" s="15">
        <f t="shared" si="5"/>
        <v>1994</v>
      </c>
      <c r="C56" s="10" t="str">
        <f t="shared" si="6"/>
        <v>Oct</v>
      </c>
      <c r="D56" s="123">
        <v>3.65</v>
      </c>
      <c r="E56" s="123">
        <v>3.66</v>
      </c>
      <c r="F56" s="123">
        <v>3.71</v>
      </c>
      <c r="G56" s="123">
        <v>3.74</v>
      </c>
      <c r="H56" s="123">
        <v>3.81</v>
      </c>
      <c r="I56" s="123">
        <v>3.84</v>
      </c>
      <c r="J56" s="123">
        <v>3.88</v>
      </c>
      <c r="K56" s="123">
        <v>3.91</v>
      </c>
      <c r="L56" s="123">
        <v>3.78</v>
      </c>
      <c r="M56" s="123">
        <v>2.16</v>
      </c>
      <c r="N56" s="123">
        <v>2.27</v>
      </c>
      <c r="O56" s="123">
        <v>2.36</v>
      </c>
      <c r="P56" s="123">
        <v>2.11</v>
      </c>
      <c r="Q56" s="123">
        <v>2.19</v>
      </c>
      <c r="R56" s="123">
        <v>2.28</v>
      </c>
      <c r="S56" s="123">
        <v>2.17</v>
      </c>
      <c r="T56" s="123">
        <v>2.19</v>
      </c>
      <c r="U56" s="123">
        <v>2.26</v>
      </c>
      <c r="V56" s="123">
        <v>3.08</v>
      </c>
      <c r="W56" s="123">
        <v>3.31</v>
      </c>
      <c r="X56" s="123">
        <v>3.41</v>
      </c>
      <c r="Y56" s="123">
        <v>3.14</v>
      </c>
      <c r="Z56" s="123">
        <v>3.21</v>
      </c>
      <c r="AA56" s="123">
        <v>3.33</v>
      </c>
      <c r="AB56" s="123">
        <v>3.37</v>
      </c>
      <c r="AC56" s="123">
        <v>3.25</v>
      </c>
      <c r="AD56" s="123">
        <v>3.24</v>
      </c>
      <c r="AE56" s="123">
        <v>4.94</v>
      </c>
      <c r="AF56" s="123">
        <v>5.04</v>
      </c>
      <c r="AG56" s="123">
        <v>5.14</v>
      </c>
      <c r="AH56" s="123">
        <v>5.17</v>
      </c>
      <c r="AI56" s="123">
        <v>5.18</v>
      </c>
      <c r="AJ56" s="123">
        <v>5.24</v>
      </c>
      <c r="AK56" s="123">
        <v>5.27</v>
      </c>
      <c r="AL56" s="123">
        <v>5.31</v>
      </c>
      <c r="AM56" s="123">
        <v>5.18</v>
      </c>
      <c r="AO56" s="122">
        <f t="shared" si="7"/>
        <v>1994.1</v>
      </c>
      <c r="AP56" s="143">
        <f t="shared" si="0"/>
        <v>3.84</v>
      </c>
      <c r="AQ56" s="143">
        <f t="shared" si="1"/>
        <v>2.28</v>
      </c>
      <c r="AR56" s="143">
        <f t="shared" si="2"/>
        <v>1.8648000000000002</v>
      </c>
      <c r="AS56" s="143">
        <f t="shared" si="3"/>
        <v>5.24</v>
      </c>
    </row>
    <row r="57" spans="2:45" ht="14.25">
      <c r="B57" s="15">
        <f t="shared" si="5"/>
        <v>1994</v>
      </c>
      <c r="C57" s="10" t="str">
        <f t="shared" si="6"/>
        <v>Nov</v>
      </c>
      <c r="D57" s="123">
        <v>3.56</v>
      </c>
      <c r="E57" s="123">
        <v>3.58</v>
      </c>
      <c r="F57" s="123">
        <v>3.63</v>
      </c>
      <c r="G57" s="123">
        <v>3.67</v>
      </c>
      <c r="H57" s="123">
        <v>3.74</v>
      </c>
      <c r="I57" s="123">
        <v>3.77</v>
      </c>
      <c r="J57" s="123">
        <v>3.81</v>
      </c>
      <c r="K57" s="123">
        <v>3.85</v>
      </c>
      <c r="L57" s="123">
        <v>3.73</v>
      </c>
      <c r="M57" s="123">
        <v>2.07</v>
      </c>
      <c r="N57" s="123">
        <v>2.15</v>
      </c>
      <c r="O57" s="123">
        <v>2.3</v>
      </c>
      <c r="P57" s="123">
        <v>2.06</v>
      </c>
      <c r="Q57" s="123">
        <v>2.16</v>
      </c>
      <c r="R57" s="123">
        <v>2.25</v>
      </c>
      <c r="S57" s="123">
        <v>2.12</v>
      </c>
      <c r="T57" s="123">
        <v>2.11</v>
      </c>
      <c r="U57" s="123">
        <v>2.2</v>
      </c>
      <c r="V57" s="123">
        <v>3.09</v>
      </c>
      <c r="W57" s="123">
        <v>3.4</v>
      </c>
      <c r="X57" s="123">
        <v>3.61</v>
      </c>
      <c r="Y57" s="123">
        <v>3.28</v>
      </c>
      <c r="Z57" s="123">
        <v>3.35</v>
      </c>
      <c r="AA57" s="123">
        <v>3.41</v>
      </c>
      <c r="AB57" s="123">
        <v>3.49</v>
      </c>
      <c r="AC57" s="123">
        <v>3.3</v>
      </c>
      <c r="AD57" s="123">
        <v>3.25</v>
      </c>
      <c r="AE57" s="123">
        <v>5.05</v>
      </c>
      <c r="AF57" s="123">
        <v>5.27</v>
      </c>
      <c r="AG57" s="123">
        <v>5.28</v>
      </c>
      <c r="AH57" s="123">
        <v>5.28</v>
      </c>
      <c r="AI57" s="123">
        <v>5.35</v>
      </c>
      <c r="AJ57" s="123">
        <v>5.37</v>
      </c>
      <c r="AK57" s="123">
        <v>5.35</v>
      </c>
      <c r="AL57" s="123">
        <v>5.37</v>
      </c>
      <c r="AM57" s="123">
        <v>5.24</v>
      </c>
      <c r="AO57" s="122">
        <f t="shared" si="7"/>
        <v>1994.11</v>
      </c>
      <c r="AP57" s="143">
        <f t="shared" si="0"/>
        <v>3.77</v>
      </c>
      <c r="AQ57" s="143">
        <f t="shared" si="1"/>
        <v>2.25</v>
      </c>
      <c r="AR57" s="143">
        <f t="shared" si="2"/>
        <v>1.9096000000000002</v>
      </c>
      <c r="AS57" s="143">
        <f t="shared" si="3"/>
        <v>5.37</v>
      </c>
    </row>
    <row r="58" spans="2:45" ht="14.25">
      <c r="B58" s="15">
        <f t="shared" si="5"/>
        <v>1994</v>
      </c>
      <c r="C58" s="10" t="str">
        <f t="shared" si="6"/>
        <v>Dec</v>
      </c>
      <c r="D58" s="123">
        <v>3.61</v>
      </c>
      <c r="E58" s="123">
        <v>3.62</v>
      </c>
      <c r="F58" s="123">
        <v>3.67</v>
      </c>
      <c r="G58" s="123">
        <v>3.71</v>
      </c>
      <c r="H58" s="123">
        <v>3.77</v>
      </c>
      <c r="I58" s="123">
        <v>3.77</v>
      </c>
      <c r="J58" s="123">
        <v>3.72</v>
      </c>
      <c r="K58" s="123">
        <v>3.88</v>
      </c>
      <c r="L58" s="123">
        <v>3.77</v>
      </c>
      <c r="M58" s="123">
        <v>2.14</v>
      </c>
      <c r="N58" s="123">
        <v>2.25</v>
      </c>
      <c r="O58" s="123">
        <v>2.34</v>
      </c>
      <c r="P58" s="123">
        <v>2.15</v>
      </c>
      <c r="Q58" s="123">
        <v>2.23</v>
      </c>
      <c r="R58" s="123">
        <v>2.28</v>
      </c>
      <c r="S58" s="123">
        <v>2.03</v>
      </c>
      <c r="T58" s="123">
        <v>2.18</v>
      </c>
      <c r="U58" s="123">
        <v>2.29</v>
      </c>
      <c r="V58" s="123">
        <v>3.2</v>
      </c>
      <c r="W58" s="123">
        <v>3.44</v>
      </c>
      <c r="X58" s="123">
        <v>3.65</v>
      </c>
      <c r="Y58" s="123">
        <v>3.39</v>
      </c>
      <c r="Z58" s="123">
        <v>3.47</v>
      </c>
      <c r="AA58" s="123">
        <v>3.47</v>
      </c>
      <c r="AB58" s="123">
        <v>3.46</v>
      </c>
      <c r="AC58" s="123">
        <v>3.51</v>
      </c>
      <c r="AD58" s="123">
        <v>3.44</v>
      </c>
      <c r="AE58" s="123">
        <v>5.06</v>
      </c>
      <c r="AF58" s="123">
        <v>5.26</v>
      </c>
      <c r="AG58" s="123">
        <v>5.3</v>
      </c>
      <c r="AH58" s="123">
        <v>5.3</v>
      </c>
      <c r="AI58" s="123">
        <v>5.36</v>
      </c>
      <c r="AJ58" s="123">
        <v>5.38</v>
      </c>
      <c r="AK58" s="123">
        <v>5.31</v>
      </c>
      <c r="AL58" s="123">
        <v>5.45</v>
      </c>
      <c r="AM58" s="123">
        <v>5.33</v>
      </c>
      <c r="AO58" s="122">
        <f t="shared" si="7"/>
        <v>1994.12</v>
      </c>
      <c r="AP58" s="143">
        <f t="shared" si="0"/>
        <v>3.77</v>
      </c>
      <c r="AQ58" s="143">
        <f t="shared" si="1"/>
        <v>2.28</v>
      </c>
      <c r="AR58" s="143">
        <f t="shared" si="2"/>
        <v>1.9432000000000003</v>
      </c>
      <c r="AS58" s="143">
        <f t="shared" si="3"/>
        <v>5.38</v>
      </c>
    </row>
    <row r="59" spans="2:45" ht="14.25">
      <c r="B59" s="15">
        <f t="shared" si="5"/>
        <v>1995</v>
      </c>
      <c r="C59" s="10" t="str">
        <f t="shared" si="6"/>
        <v>Jan</v>
      </c>
      <c r="D59" s="123">
        <v>3.47</v>
      </c>
      <c r="E59" s="123">
        <v>3.46</v>
      </c>
      <c r="F59" s="123">
        <v>3.5</v>
      </c>
      <c r="G59" s="123">
        <v>3.56</v>
      </c>
      <c r="H59" s="123">
        <v>3.62</v>
      </c>
      <c r="I59" s="123">
        <v>3.62</v>
      </c>
      <c r="J59" s="123">
        <v>3.74</v>
      </c>
      <c r="K59" s="123">
        <v>3.74</v>
      </c>
      <c r="L59" s="123">
        <v>3.6</v>
      </c>
      <c r="M59" s="123">
        <v>2.15</v>
      </c>
      <c r="N59" s="123">
        <v>2.29</v>
      </c>
      <c r="O59" s="123">
        <v>2.34</v>
      </c>
      <c r="P59" s="123">
        <v>2.13</v>
      </c>
      <c r="Q59" s="123">
        <v>2.22</v>
      </c>
      <c r="R59" s="123">
        <v>2.29</v>
      </c>
      <c r="S59" s="123">
        <v>2.3</v>
      </c>
      <c r="T59" s="123">
        <v>2.21</v>
      </c>
      <c r="U59" s="123">
        <v>2.32</v>
      </c>
      <c r="V59" s="123">
        <v>3.24</v>
      </c>
      <c r="W59" s="123">
        <v>3.57</v>
      </c>
      <c r="X59" s="123">
        <v>3.69</v>
      </c>
      <c r="Y59" s="123">
        <v>3.44</v>
      </c>
      <c r="Z59" s="123">
        <v>3.49</v>
      </c>
      <c r="AA59" s="123">
        <v>3.51</v>
      </c>
      <c r="AB59" s="123">
        <v>3.81</v>
      </c>
      <c r="AC59" s="123">
        <v>3.64</v>
      </c>
      <c r="AD59" s="123">
        <v>3.49</v>
      </c>
      <c r="AE59" s="123">
        <v>4.81</v>
      </c>
      <c r="AF59" s="123">
        <v>5.01</v>
      </c>
      <c r="AG59" s="123">
        <v>5.04</v>
      </c>
      <c r="AH59" s="123">
        <v>5.07</v>
      </c>
      <c r="AI59" s="123">
        <v>5.13</v>
      </c>
      <c r="AJ59" s="123">
        <v>5.13</v>
      </c>
      <c r="AK59" s="123">
        <v>5.31</v>
      </c>
      <c r="AL59" s="123">
        <v>5.32</v>
      </c>
      <c r="AM59" s="123">
        <v>5.14</v>
      </c>
      <c r="AO59" s="122">
        <f t="shared" si="7"/>
        <v>1995.01</v>
      </c>
      <c r="AP59" s="143">
        <f t="shared" si="0"/>
        <v>3.62</v>
      </c>
      <c r="AQ59" s="143">
        <f t="shared" si="1"/>
        <v>2.29</v>
      </c>
      <c r="AR59" s="143">
        <f t="shared" si="2"/>
        <v>1.9656</v>
      </c>
      <c r="AS59" s="143">
        <f t="shared" si="3"/>
        <v>5.13</v>
      </c>
    </row>
    <row r="60" spans="2:45" ht="14.25">
      <c r="B60" s="15">
        <f t="shared" si="5"/>
        <v>1995</v>
      </c>
      <c r="C60" s="10" t="str">
        <f t="shared" si="6"/>
        <v>Feb</v>
      </c>
      <c r="D60" s="123">
        <v>3.41</v>
      </c>
      <c r="E60" s="123">
        <v>3.43</v>
      </c>
      <c r="F60" s="123">
        <v>3.45</v>
      </c>
      <c r="G60" s="123">
        <v>3.5</v>
      </c>
      <c r="H60" s="123">
        <v>3.56</v>
      </c>
      <c r="I60" s="123">
        <v>3.58</v>
      </c>
      <c r="J60" s="123">
        <v>3.62</v>
      </c>
      <c r="K60" s="123">
        <v>3.68</v>
      </c>
      <c r="L60" s="123">
        <v>3.56</v>
      </c>
      <c r="M60" s="123">
        <v>2.16</v>
      </c>
      <c r="N60" s="123">
        <v>2.27</v>
      </c>
      <c r="O60" s="123">
        <v>2.36</v>
      </c>
      <c r="P60" s="123">
        <v>2.14</v>
      </c>
      <c r="Q60" s="123">
        <v>2.21</v>
      </c>
      <c r="R60" s="123">
        <v>2.31</v>
      </c>
      <c r="S60" s="123">
        <v>2.28</v>
      </c>
      <c r="T60" s="123">
        <v>2.23</v>
      </c>
      <c r="U60" s="123">
        <v>2.4</v>
      </c>
      <c r="V60" s="123">
        <v>3.32</v>
      </c>
      <c r="W60" s="123">
        <v>3.56</v>
      </c>
      <c r="X60" s="123">
        <v>3.74</v>
      </c>
      <c r="Y60" s="123">
        <v>3.49</v>
      </c>
      <c r="Z60" s="123">
        <v>3.55</v>
      </c>
      <c r="AA60" s="123">
        <v>3.56</v>
      </c>
      <c r="AB60" s="123">
        <v>3.8</v>
      </c>
      <c r="AC60" s="123">
        <v>3.65</v>
      </c>
      <c r="AD60" s="123">
        <v>3.66</v>
      </c>
      <c r="AE60" s="123">
        <v>4.88</v>
      </c>
      <c r="AF60" s="123">
        <v>4.99</v>
      </c>
      <c r="AG60" s="123">
        <v>5.03</v>
      </c>
      <c r="AH60" s="123">
        <v>5.08</v>
      </c>
      <c r="AI60" s="123">
        <v>5.12</v>
      </c>
      <c r="AJ60" s="123">
        <v>5.15</v>
      </c>
      <c r="AK60" s="123">
        <v>5.26</v>
      </c>
      <c r="AL60" s="123">
        <v>5.23</v>
      </c>
      <c r="AM60" s="123">
        <v>5.14</v>
      </c>
      <c r="AO60" s="122">
        <f t="shared" si="7"/>
        <v>1995.02</v>
      </c>
      <c r="AP60" s="143">
        <f t="shared" si="0"/>
        <v>3.58</v>
      </c>
      <c r="AQ60" s="143">
        <f t="shared" si="1"/>
        <v>2.31</v>
      </c>
      <c r="AR60" s="143">
        <f t="shared" si="2"/>
        <v>1.9936000000000003</v>
      </c>
      <c r="AS60" s="143">
        <f t="shared" si="3"/>
        <v>5.15</v>
      </c>
    </row>
    <row r="61" spans="2:45" ht="14.25">
      <c r="B61" s="15">
        <f t="shared" si="5"/>
        <v>1995</v>
      </c>
      <c r="C61" s="10" t="str">
        <f t="shared" si="6"/>
        <v>Mar</v>
      </c>
      <c r="D61" s="123">
        <v>3.31</v>
      </c>
      <c r="E61" s="123">
        <v>3.31</v>
      </c>
      <c r="F61" s="123">
        <v>3.32</v>
      </c>
      <c r="G61" s="123">
        <v>3.4</v>
      </c>
      <c r="H61" s="123">
        <v>3.46</v>
      </c>
      <c r="I61" s="123">
        <v>3.46</v>
      </c>
      <c r="J61" s="123">
        <v>3.57</v>
      </c>
      <c r="K61" s="123">
        <v>3.55</v>
      </c>
      <c r="L61" s="123">
        <v>3.37</v>
      </c>
      <c r="M61" s="123">
        <v>2.26</v>
      </c>
      <c r="N61" s="123">
        <v>2.35</v>
      </c>
      <c r="O61" s="123">
        <v>2.43</v>
      </c>
      <c r="P61" s="123">
        <v>2.21</v>
      </c>
      <c r="Q61" s="123">
        <v>2.28</v>
      </c>
      <c r="R61" s="123">
        <v>2.38</v>
      </c>
      <c r="S61" s="123">
        <v>2.42</v>
      </c>
      <c r="T61" s="123">
        <v>2.36</v>
      </c>
      <c r="U61" s="123">
        <v>2.39</v>
      </c>
      <c r="V61" s="123">
        <v>3.35</v>
      </c>
      <c r="W61" s="123">
        <v>3.64</v>
      </c>
      <c r="X61" s="123">
        <v>3.75</v>
      </c>
      <c r="Y61" s="123">
        <v>3.5</v>
      </c>
      <c r="Z61" s="123">
        <v>3.6</v>
      </c>
      <c r="AA61" s="123">
        <v>3.57</v>
      </c>
      <c r="AB61" s="123">
        <v>3.92</v>
      </c>
      <c r="AC61" s="123">
        <v>3.78</v>
      </c>
      <c r="AD61" s="123">
        <v>3.62</v>
      </c>
      <c r="AE61" s="123">
        <v>5.11</v>
      </c>
      <c r="AF61" s="123">
        <v>5.16</v>
      </c>
      <c r="AG61" s="123">
        <v>5.18</v>
      </c>
      <c r="AH61" s="123">
        <v>5.19</v>
      </c>
      <c r="AI61" s="123">
        <v>5.26</v>
      </c>
      <c r="AJ61" s="123">
        <v>5.28</v>
      </c>
      <c r="AK61" s="123">
        <v>5.53</v>
      </c>
      <c r="AL61" s="123">
        <v>5.41</v>
      </c>
      <c r="AM61" s="123">
        <v>5.26</v>
      </c>
      <c r="AO61" s="122">
        <f t="shared" si="7"/>
        <v>1995.03</v>
      </c>
      <c r="AP61" s="143">
        <f t="shared" si="0"/>
        <v>3.46</v>
      </c>
      <c r="AQ61" s="143">
        <f t="shared" si="1"/>
        <v>2.38</v>
      </c>
      <c r="AR61" s="143">
        <f t="shared" si="2"/>
        <v>1.9992</v>
      </c>
      <c r="AS61" s="143">
        <f t="shared" si="3"/>
        <v>5.28</v>
      </c>
    </row>
    <row r="62" spans="2:45" ht="14.25">
      <c r="B62" s="15">
        <f t="shared" si="5"/>
        <v>1995</v>
      </c>
      <c r="C62" s="10" t="str">
        <f t="shared" si="6"/>
        <v>Apr</v>
      </c>
      <c r="D62" s="123">
        <v>3.32</v>
      </c>
      <c r="E62" s="123">
        <v>3.34</v>
      </c>
      <c r="F62" s="123">
        <v>3.35</v>
      </c>
      <c r="G62" s="123">
        <v>3.42</v>
      </c>
      <c r="H62" s="123">
        <v>3.48</v>
      </c>
      <c r="I62" s="123">
        <v>3.5</v>
      </c>
      <c r="J62" s="123">
        <v>3.58</v>
      </c>
      <c r="K62" s="123">
        <v>3.58</v>
      </c>
      <c r="L62" s="123">
        <v>3.43</v>
      </c>
      <c r="M62" s="123">
        <v>2.27</v>
      </c>
      <c r="N62" s="123">
        <v>2.34</v>
      </c>
      <c r="O62" s="123">
        <v>2.42</v>
      </c>
      <c r="P62" s="123">
        <v>2.26</v>
      </c>
      <c r="Q62" s="123">
        <v>2.33</v>
      </c>
      <c r="R62" s="123">
        <v>2.39</v>
      </c>
      <c r="S62" s="123">
        <v>2.38</v>
      </c>
      <c r="T62" s="123">
        <v>2.39</v>
      </c>
      <c r="U62" s="123">
        <v>2.41</v>
      </c>
      <c r="V62" s="123">
        <v>3.5</v>
      </c>
      <c r="W62" s="123">
        <v>3.69</v>
      </c>
      <c r="X62" s="123">
        <v>3.83</v>
      </c>
      <c r="Y62" s="123">
        <v>3.61</v>
      </c>
      <c r="Z62" s="123">
        <v>3.7</v>
      </c>
      <c r="AA62" s="123">
        <v>3.75</v>
      </c>
      <c r="AB62" s="123">
        <v>3.84</v>
      </c>
      <c r="AC62" s="123">
        <v>3.87</v>
      </c>
      <c r="AD62" s="123">
        <v>3.81</v>
      </c>
      <c r="AE62" s="123">
        <v>5.13</v>
      </c>
      <c r="AF62" s="123">
        <v>5.33</v>
      </c>
      <c r="AG62" s="123">
        <v>5.35</v>
      </c>
      <c r="AH62" s="123">
        <v>5.36</v>
      </c>
      <c r="AI62" s="123">
        <v>5.44</v>
      </c>
      <c r="AJ62" s="123">
        <v>5.45</v>
      </c>
      <c r="AK62" s="123">
        <v>5.49</v>
      </c>
      <c r="AL62" s="123">
        <v>5.61</v>
      </c>
      <c r="AM62" s="123">
        <v>5.4</v>
      </c>
      <c r="AO62" s="122">
        <f t="shared" si="7"/>
        <v>1995.04</v>
      </c>
      <c r="AP62" s="143">
        <f t="shared" si="0"/>
        <v>3.5</v>
      </c>
      <c r="AQ62" s="143">
        <f t="shared" si="1"/>
        <v>2.39</v>
      </c>
      <c r="AR62" s="143">
        <f t="shared" si="2"/>
        <v>2.1</v>
      </c>
      <c r="AS62" s="143">
        <f t="shared" si="3"/>
        <v>5.45</v>
      </c>
    </row>
    <row r="63" spans="2:45" ht="14.25">
      <c r="B63" s="15">
        <f t="shared" si="5"/>
        <v>1995</v>
      </c>
      <c r="C63" s="10" t="str">
        <f t="shared" si="6"/>
        <v>May</v>
      </c>
      <c r="D63" s="123">
        <v>3.65</v>
      </c>
      <c r="E63" s="123">
        <v>3.55</v>
      </c>
      <c r="F63" s="123">
        <v>3.64</v>
      </c>
      <c r="G63" s="123">
        <v>3.75</v>
      </c>
      <c r="H63" s="123">
        <v>3.82</v>
      </c>
      <c r="I63" s="123">
        <v>3.81</v>
      </c>
      <c r="J63" s="123">
        <v>3.83</v>
      </c>
      <c r="K63" s="123">
        <v>3.87</v>
      </c>
      <c r="L63" s="123">
        <v>3.63</v>
      </c>
      <c r="M63" s="123">
        <v>2.39</v>
      </c>
      <c r="N63" s="123">
        <v>2.45</v>
      </c>
      <c r="O63" s="123">
        <v>2.54</v>
      </c>
      <c r="P63" s="123">
        <v>2.36</v>
      </c>
      <c r="Q63" s="123">
        <v>2.44</v>
      </c>
      <c r="R63" s="123">
        <v>2.49</v>
      </c>
      <c r="S63" s="123">
        <v>2.5</v>
      </c>
      <c r="T63" s="123">
        <v>2.46</v>
      </c>
      <c r="U63" s="123">
        <v>2.51</v>
      </c>
      <c r="V63" s="123">
        <v>3.79</v>
      </c>
      <c r="W63" s="123">
        <v>3.98</v>
      </c>
      <c r="X63" s="123">
        <v>4.1</v>
      </c>
      <c r="Y63" s="123">
        <v>3.86</v>
      </c>
      <c r="Z63" s="123">
        <v>3.96</v>
      </c>
      <c r="AA63" s="123">
        <v>3.96</v>
      </c>
      <c r="AB63" s="123">
        <v>4.23</v>
      </c>
      <c r="AC63" s="123">
        <v>4.12</v>
      </c>
      <c r="AD63" s="123">
        <v>4.1</v>
      </c>
      <c r="AE63" s="123">
        <v>5.12</v>
      </c>
      <c r="AF63" s="123">
        <v>5.21</v>
      </c>
      <c r="AG63" s="123">
        <v>5.3</v>
      </c>
      <c r="AH63" s="123">
        <v>5.36</v>
      </c>
      <c r="AI63" s="123">
        <v>5.41</v>
      </c>
      <c r="AJ63" s="123">
        <v>5.41</v>
      </c>
      <c r="AK63" s="123">
        <v>5.59</v>
      </c>
      <c r="AL63" s="123">
        <v>5.57</v>
      </c>
      <c r="AM63" s="123">
        <v>5.45</v>
      </c>
      <c r="AO63" s="122">
        <f t="shared" si="7"/>
        <v>1995.05</v>
      </c>
      <c r="AP63" s="143">
        <f t="shared" si="0"/>
        <v>3.81</v>
      </c>
      <c r="AQ63" s="143">
        <f t="shared" si="1"/>
        <v>2.49</v>
      </c>
      <c r="AR63" s="143">
        <f t="shared" si="2"/>
        <v>2.2176</v>
      </c>
      <c r="AS63" s="143">
        <f t="shared" si="3"/>
        <v>5.41</v>
      </c>
    </row>
    <row r="64" spans="2:45" ht="14.25">
      <c r="B64" s="15">
        <f t="shared" si="5"/>
        <v>1995</v>
      </c>
      <c r="C64" s="10" t="str">
        <f t="shared" si="6"/>
        <v>Jun</v>
      </c>
      <c r="D64" s="123">
        <v>3.95</v>
      </c>
      <c r="E64" s="123">
        <v>4.01</v>
      </c>
      <c r="F64" s="123">
        <v>3.84</v>
      </c>
      <c r="G64" s="123">
        <v>3.9</v>
      </c>
      <c r="H64" s="123">
        <v>3.97</v>
      </c>
      <c r="I64" s="123">
        <v>3.95</v>
      </c>
      <c r="J64" s="123">
        <v>4.17</v>
      </c>
      <c r="K64" s="123">
        <v>4.11</v>
      </c>
      <c r="L64" s="123">
        <v>3.92</v>
      </c>
      <c r="M64" s="123">
        <v>2.54</v>
      </c>
      <c r="N64" s="123">
        <v>2.68</v>
      </c>
      <c r="O64" s="123">
        <v>2.75</v>
      </c>
      <c r="P64" s="123">
        <v>2.49</v>
      </c>
      <c r="Q64" s="123">
        <v>2.53</v>
      </c>
      <c r="R64" s="123">
        <v>2.66</v>
      </c>
      <c r="S64" s="123">
        <v>2.68</v>
      </c>
      <c r="T64" s="123">
        <v>2.59</v>
      </c>
      <c r="U64" s="123">
        <v>2.55</v>
      </c>
      <c r="V64" s="123">
        <v>3.87</v>
      </c>
      <c r="W64" s="123">
        <v>4.19</v>
      </c>
      <c r="X64" s="123">
        <v>4.34</v>
      </c>
      <c r="Y64" s="123">
        <v>4.03</v>
      </c>
      <c r="Z64" s="123">
        <v>4.12</v>
      </c>
      <c r="AA64" s="123">
        <v>4.21</v>
      </c>
      <c r="AB64" s="123">
        <v>4.36</v>
      </c>
      <c r="AC64" s="123">
        <v>4.27</v>
      </c>
      <c r="AD64" s="123">
        <v>4.16</v>
      </c>
      <c r="AE64" s="123">
        <v>5.06</v>
      </c>
      <c r="AF64" s="123">
        <v>5.24</v>
      </c>
      <c r="AG64" s="123">
        <v>5.21</v>
      </c>
      <c r="AH64" s="123">
        <v>5.21</v>
      </c>
      <c r="AI64" s="123">
        <v>5.23</v>
      </c>
      <c r="AJ64" s="123">
        <v>5.34</v>
      </c>
      <c r="AK64" s="123">
        <v>5.47</v>
      </c>
      <c r="AL64" s="123">
        <v>5.44</v>
      </c>
      <c r="AM64" s="123">
        <v>5.26</v>
      </c>
      <c r="AO64" s="122">
        <f t="shared" si="7"/>
        <v>1995.06</v>
      </c>
      <c r="AP64" s="143">
        <f t="shared" si="0"/>
        <v>3.95</v>
      </c>
      <c r="AQ64" s="143">
        <f t="shared" si="1"/>
        <v>2.66</v>
      </c>
      <c r="AR64" s="143">
        <f t="shared" si="2"/>
        <v>2.3576</v>
      </c>
      <c r="AS64" s="143">
        <f t="shared" si="3"/>
        <v>5.34</v>
      </c>
    </row>
    <row r="65" spans="2:45" ht="14.25">
      <c r="B65" s="15">
        <f t="shared" si="5"/>
        <v>1995</v>
      </c>
      <c r="C65" s="10" t="str">
        <f t="shared" si="6"/>
        <v>Jul</v>
      </c>
      <c r="D65" s="123">
        <v>4.2</v>
      </c>
      <c r="E65" s="123">
        <v>4.3</v>
      </c>
      <c r="F65" s="123">
        <v>4.18</v>
      </c>
      <c r="G65" s="123">
        <v>4.2</v>
      </c>
      <c r="H65" s="123">
        <v>4.28</v>
      </c>
      <c r="I65" s="123">
        <v>4.4</v>
      </c>
      <c r="J65" s="123">
        <v>4.5</v>
      </c>
      <c r="K65" s="123">
        <v>4.33</v>
      </c>
      <c r="L65" s="123">
        <v>4.38</v>
      </c>
      <c r="M65" s="123">
        <v>2.88</v>
      </c>
      <c r="N65" s="123">
        <v>3.01</v>
      </c>
      <c r="O65" s="123">
        <v>3.05</v>
      </c>
      <c r="P65" s="123">
        <v>2.77</v>
      </c>
      <c r="Q65" s="123">
        <v>2.95</v>
      </c>
      <c r="R65" s="123">
        <v>2.97</v>
      </c>
      <c r="S65" s="123">
        <v>2.97</v>
      </c>
      <c r="T65" s="123">
        <v>2.88</v>
      </c>
      <c r="U65" s="123">
        <v>3.02</v>
      </c>
      <c r="V65" s="123">
        <v>4.3</v>
      </c>
      <c r="W65" s="123">
        <v>4.58</v>
      </c>
      <c r="X65" s="123">
        <v>4.68</v>
      </c>
      <c r="Y65" s="123">
        <v>4.34</v>
      </c>
      <c r="Z65" s="123">
        <v>4.52</v>
      </c>
      <c r="AA65" s="123">
        <v>4.58</v>
      </c>
      <c r="AB65" s="123">
        <v>4.9</v>
      </c>
      <c r="AC65" s="123">
        <v>4.63</v>
      </c>
      <c r="AD65" s="123">
        <v>4.65</v>
      </c>
      <c r="AE65" s="123">
        <v>5.54</v>
      </c>
      <c r="AF65" s="123">
        <v>5.79</v>
      </c>
      <c r="AG65" s="123">
        <v>5.82</v>
      </c>
      <c r="AH65" s="123">
        <v>5.81</v>
      </c>
      <c r="AI65" s="123">
        <v>5.87</v>
      </c>
      <c r="AJ65" s="123">
        <v>5.91</v>
      </c>
      <c r="AK65" s="123">
        <v>6.09</v>
      </c>
      <c r="AL65" s="123">
        <v>5.97</v>
      </c>
      <c r="AM65" s="123">
        <v>5.86</v>
      </c>
      <c r="AO65" s="122">
        <f t="shared" si="7"/>
        <v>1995.07</v>
      </c>
      <c r="AP65" s="143">
        <f t="shared" si="0"/>
        <v>4.4</v>
      </c>
      <c r="AQ65" s="143">
        <f t="shared" si="1"/>
        <v>2.97</v>
      </c>
      <c r="AR65" s="143">
        <f t="shared" si="2"/>
        <v>2.5648000000000004</v>
      </c>
      <c r="AS65" s="143">
        <f t="shared" si="3"/>
        <v>5.91</v>
      </c>
    </row>
    <row r="66" spans="2:45" ht="14.25">
      <c r="B66" s="15">
        <f t="shared" si="5"/>
        <v>1995</v>
      </c>
      <c r="C66" s="10" t="str">
        <f t="shared" si="6"/>
        <v>Aug</v>
      </c>
      <c r="D66" s="123">
        <v>4.31</v>
      </c>
      <c r="E66" s="123">
        <v>4.34</v>
      </c>
      <c r="F66" s="123">
        <v>4.35</v>
      </c>
      <c r="G66" s="123">
        <v>4.4</v>
      </c>
      <c r="H66" s="123">
        <v>4.47</v>
      </c>
      <c r="I66" s="123">
        <v>4.51</v>
      </c>
      <c r="J66" s="123">
        <v>4.47</v>
      </c>
      <c r="K66" s="123">
        <v>4.56</v>
      </c>
      <c r="L66" s="123">
        <v>4.44</v>
      </c>
      <c r="M66" s="123">
        <v>2.8</v>
      </c>
      <c r="N66" s="123">
        <v>2.92</v>
      </c>
      <c r="O66" s="123">
        <v>3.04</v>
      </c>
      <c r="P66" s="123">
        <v>2.76</v>
      </c>
      <c r="Q66" s="123">
        <v>2.89</v>
      </c>
      <c r="R66" s="123">
        <v>2.96</v>
      </c>
      <c r="S66" s="123">
        <v>2.78</v>
      </c>
      <c r="T66" s="123">
        <v>2.81</v>
      </c>
      <c r="U66" s="123">
        <v>2.84</v>
      </c>
      <c r="V66" s="123">
        <v>4.41</v>
      </c>
      <c r="W66" s="123">
        <v>4.47</v>
      </c>
      <c r="X66" s="123">
        <v>4.72</v>
      </c>
      <c r="Y66" s="123">
        <v>4.38</v>
      </c>
      <c r="Z66" s="123">
        <v>4.6</v>
      </c>
      <c r="AA66" s="123">
        <v>4.68</v>
      </c>
      <c r="AB66" s="123">
        <v>4.71</v>
      </c>
      <c r="AC66" s="123">
        <v>4.55</v>
      </c>
      <c r="AD66" s="123">
        <v>4.64</v>
      </c>
      <c r="AE66" s="123">
        <v>5.34</v>
      </c>
      <c r="AF66" s="123">
        <v>5.53</v>
      </c>
      <c r="AG66" s="123">
        <v>5.8</v>
      </c>
      <c r="AH66" s="123">
        <v>5.78</v>
      </c>
      <c r="AI66" s="123">
        <v>5.84</v>
      </c>
      <c r="AJ66" s="123">
        <v>5.84</v>
      </c>
      <c r="AK66" s="123">
        <v>6.03</v>
      </c>
      <c r="AL66" s="123">
        <v>5.98</v>
      </c>
      <c r="AM66" s="123">
        <v>5.89</v>
      </c>
      <c r="AO66" s="122">
        <f t="shared" si="7"/>
        <v>1995.08</v>
      </c>
      <c r="AP66" s="143">
        <f t="shared" si="0"/>
        <v>4.51</v>
      </c>
      <c r="AQ66" s="143">
        <f t="shared" si="1"/>
        <v>2.96</v>
      </c>
      <c r="AR66" s="143">
        <f t="shared" si="2"/>
        <v>2.6208</v>
      </c>
      <c r="AS66" s="143">
        <f t="shared" si="3"/>
        <v>5.84</v>
      </c>
    </row>
    <row r="67" spans="2:45" ht="14.25">
      <c r="B67" s="15">
        <f t="shared" si="5"/>
        <v>1995</v>
      </c>
      <c r="C67" s="10" t="str">
        <f t="shared" si="6"/>
        <v>Sep</v>
      </c>
      <c r="D67" s="123">
        <v>4.42</v>
      </c>
      <c r="E67" s="123">
        <v>4.6</v>
      </c>
      <c r="F67" s="123">
        <v>4.58</v>
      </c>
      <c r="G67" s="123">
        <v>4.58</v>
      </c>
      <c r="H67" s="123">
        <v>4.72</v>
      </c>
      <c r="I67" s="123">
        <v>4.77</v>
      </c>
      <c r="J67" s="123">
        <v>4.8</v>
      </c>
      <c r="K67" s="123">
        <v>4.73</v>
      </c>
      <c r="L67" s="123">
        <v>4.63</v>
      </c>
      <c r="M67" s="123">
        <v>2.86</v>
      </c>
      <c r="N67" s="123">
        <v>2.82</v>
      </c>
      <c r="O67" s="123">
        <v>3.15</v>
      </c>
      <c r="P67" s="123">
        <v>2.84</v>
      </c>
      <c r="Q67" s="123">
        <v>2.92</v>
      </c>
      <c r="R67" s="123">
        <v>2.94</v>
      </c>
      <c r="S67" s="123">
        <v>2.88</v>
      </c>
      <c r="T67" s="123">
        <v>2.88</v>
      </c>
      <c r="U67" s="123">
        <v>2.77</v>
      </c>
      <c r="V67" s="123">
        <v>4.57</v>
      </c>
      <c r="W67" s="123">
        <v>4.92</v>
      </c>
      <c r="X67" s="123">
        <v>5.14</v>
      </c>
      <c r="Y67" s="123">
        <v>4.78</v>
      </c>
      <c r="Z67" s="123">
        <v>4.87</v>
      </c>
      <c r="AA67" s="123">
        <v>4.94</v>
      </c>
      <c r="AB67" s="123">
        <v>4.98</v>
      </c>
      <c r="AC67" s="123">
        <v>4.8</v>
      </c>
      <c r="AD67" s="123">
        <v>4.79</v>
      </c>
      <c r="AE67" s="123">
        <v>5.81</v>
      </c>
      <c r="AF67" s="123">
        <v>6</v>
      </c>
      <c r="AG67" s="123">
        <v>5.96</v>
      </c>
      <c r="AH67" s="123">
        <v>6.02</v>
      </c>
      <c r="AI67" s="123">
        <v>6.09</v>
      </c>
      <c r="AJ67" s="123">
        <v>6.2</v>
      </c>
      <c r="AK67" s="123">
        <v>6.18</v>
      </c>
      <c r="AL67" s="123">
        <v>6.06</v>
      </c>
      <c r="AM67" s="123">
        <v>6.04</v>
      </c>
      <c r="AO67" s="122">
        <f t="shared" si="7"/>
        <v>1995.09</v>
      </c>
      <c r="AP67" s="143">
        <f t="shared" si="0"/>
        <v>4.77</v>
      </c>
      <c r="AQ67" s="143">
        <f t="shared" si="1"/>
        <v>2.94</v>
      </c>
      <c r="AR67" s="143">
        <f t="shared" si="2"/>
        <v>2.7664000000000004</v>
      </c>
      <c r="AS67" s="143">
        <f t="shared" si="3"/>
        <v>6.2</v>
      </c>
    </row>
    <row r="68" spans="2:45" ht="14.25">
      <c r="B68" s="15">
        <f t="shared" si="5"/>
        <v>1995</v>
      </c>
      <c r="C68" s="10" t="str">
        <f t="shared" si="6"/>
        <v>Oct</v>
      </c>
      <c r="D68" s="123">
        <v>4.73</v>
      </c>
      <c r="E68" s="123">
        <v>4.78</v>
      </c>
      <c r="F68" s="123">
        <v>4.81</v>
      </c>
      <c r="G68" s="123">
        <v>4.83</v>
      </c>
      <c r="H68" s="123">
        <v>4.9</v>
      </c>
      <c r="I68" s="123">
        <v>4.93</v>
      </c>
      <c r="J68" s="123">
        <v>4.93</v>
      </c>
      <c r="K68" s="123">
        <v>4.97</v>
      </c>
      <c r="L68" s="123">
        <v>4.87</v>
      </c>
      <c r="M68" s="123">
        <v>2.84</v>
      </c>
      <c r="N68" s="123">
        <v>2.9</v>
      </c>
      <c r="O68" s="123">
        <v>2.98</v>
      </c>
      <c r="P68" s="123">
        <v>2.73</v>
      </c>
      <c r="Q68" s="123">
        <v>2.81</v>
      </c>
      <c r="R68" s="123">
        <v>2.89</v>
      </c>
      <c r="S68" s="123">
        <v>2.85</v>
      </c>
      <c r="T68" s="123">
        <v>2.85</v>
      </c>
      <c r="U68" s="123">
        <v>2.78</v>
      </c>
      <c r="V68" s="123">
        <v>4.86</v>
      </c>
      <c r="W68" s="123">
        <v>4.93</v>
      </c>
      <c r="X68" s="123">
        <v>5.2</v>
      </c>
      <c r="Y68" s="123">
        <v>4.88</v>
      </c>
      <c r="Z68" s="123">
        <v>5.01</v>
      </c>
      <c r="AA68" s="123">
        <v>5.04</v>
      </c>
      <c r="AB68" s="123">
        <v>5.2</v>
      </c>
      <c r="AC68" s="123">
        <v>5.16</v>
      </c>
      <c r="AD68" s="123">
        <v>5.02</v>
      </c>
      <c r="AE68" s="123">
        <v>6.05</v>
      </c>
      <c r="AF68" s="123">
        <v>6.04</v>
      </c>
      <c r="AG68" s="123">
        <v>6.21</v>
      </c>
      <c r="AH68" s="123">
        <v>6.17</v>
      </c>
      <c r="AI68" s="123">
        <v>6.25</v>
      </c>
      <c r="AJ68" s="123">
        <v>6.26</v>
      </c>
      <c r="AK68" s="123">
        <v>6.36</v>
      </c>
      <c r="AL68" s="123">
        <v>6.36</v>
      </c>
      <c r="AM68" s="123">
        <v>6.25</v>
      </c>
      <c r="AO68" s="122">
        <f t="shared" si="7"/>
        <v>1995.1</v>
      </c>
      <c r="AP68" s="143">
        <f t="shared" si="0"/>
        <v>4.93</v>
      </c>
      <c r="AQ68" s="143">
        <f t="shared" si="1"/>
        <v>2.89</v>
      </c>
      <c r="AR68" s="143">
        <f t="shared" si="2"/>
        <v>2.8224000000000005</v>
      </c>
      <c r="AS68" s="143">
        <f t="shared" si="3"/>
        <v>6.26</v>
      </c>
    </row>
    <row r="69" spans="2:45" ht="14.25">
      <c r="B69" s="15">
        <f t="shared" si="5"/>
        <v>1995</v>
      </c>
      <c r="C69" s="10" t="str">
        <f t="shared" si="6"/>
        <v>Nov</v>
      </c>
      <c r="D69" s="123">
        <v>4.8</v>
      </c>
      <c r="E69" s="123">
        <v>4.86</v>
      </c>
      <c r="F69" s="123">
        <v>4.82</v>
      </c>
      <c r="G69" s="123">
        <v>4.92</v>
      </c>
      <c r="H69" s="123">
        <v>4.96</v>
      </c>
      <c r="I69" s="123">
        <v>5.04</v>
      </c>
      <c r="J69" s="123">
        <v>4.91</v>
      </c>
      <c r="K69" s="123">
        <v>4.98</v>
      </c>
      <c r="L69" s="123">
        <v>4.96</v>
      </c>
      <c r="M69" s="123">
        <v>2.96</v>
      </c>
      <c r="N69" s="123">
        <v>3.06</v>
      </c>
      <c r="O69" s="123">
        <v>3.17</v>
      </c>
      <c r="P69" s="123">
        <v>2.93</v>
      </c>
      <c r="Q69" s="123">
        <v>3.08</v>
      </c>
      <c r="R69" s="123">
        <v>3.11</v>
      </c>
      <c r="S69" s="123">
        <v>3.06</v>
      </c>
      <c r="T69" s="123">
        <v>3.12</v>
      </c>
      <c r="U69" s="123">
        <v>3.09</v>
      </c>
      <c r="V69" s="123">
        <v>5.01</v>
      </c>
      <c r="W69" s="123">
        <v>5.2</v>
      </c>
      <c r="X69" s="123">
        <v>5.42</v>
      </c>
      <c r="Y69" s="123">
        <v>5.16</v>
      </c>
      <c r="Z69" s="123">
        <v>5.27</v>
      </c>
      <c r="AA69" s="123">
        <v>5.37</v>
      </c>
      <c r="AB69" s="123">
        <v>5.48</v>
      </c>
      <c r="AC69" s="123">
        <v>5.4</v>
      </c>
      <c r="AD69" s="123">
        <v>5.31</v>
      </c>
      <c r="AE69" s="123">
        <v>6.01</v>
      </c>
      <c r="AF69" s="123">
        <v>6.07</v>
      </c>
      <c r="AG69" s="123">
        <v>6.24</v>
      </c>
      <c r="AH69" s="123">
        <v>6.3</v>
      </c>
      <c r="AI69" s="123">
        <v>6.34</v>
      </c>
      <c r="AJ69" s="123">
        <v>6.4</v>
      </c>
      <c r="AK69" s="123">
        <v>6.44</v>
      </c>
      <c r="AL69" s="123">
        <v>6.5</v>
      </c>
      <c r="AM69" s="123">
        <v>6.38</v>
      </c>
      <c r="AO69" s="122">
        <f t="shared" si="7"/>
        <v>1995.11</v>
      </c>
      <c r="AP69" s="143">
        <f t="shared" si="0"/>
        <v>5.04</v>
      </c>
      <c r="AQ69" s="143">
        <f t="shared" si="1"/>
        <v>3.11</v>
      </c>
      <c r="AR69" s="143">
        <f t="shared" si="2"/>
        <v>3.0072000000000005</v>
      </c>
      <c r="AS69" s="143">
        <f t="shared" si="3"/>
        <v>6.4</v>
      </c>
    </row>
    <row r="70" spans="2:45" ht="14.25">
      <c r="B70" s="15">
        <f t="shared" si="5"/>
        <v>1995</v>
      </c>
      <c r="C70" s="10" t="str">
        <f t="shared" si="6"/>
        <v>Dec</v>
      </c>
      <c r="D70" s="123">
        <v>4.91</v>
      </c>
      <c r="E70" s="123">
        <v>4.95</v>
      </c>
      <c r="F70" s="123">
        <v>4.97</v>
      </c>
      <c r="G70" s="123">
        <v>4.99</v>
      </c>
      <c r="H70" s="123">
        <v>5.05</v>
      </c>
      <c r="I70" s="123">
        <v>5.08</v>
      </c>
      <c r="J70" s="123">
        <v>5.06</v>
      </c>
      <c r="K70" s="123">
        <v>5.11</v>
      </c>
      <c r="L70" s="123">
        <v>5.08</v>
      </c>
      <c r="M70" s="123">
        <v>3.17</v>
      </c>
      <c r="N70" s="123">
        <v>3.26</v>
      </c>
      <c r="O70" s="123">
        <v>3.39</v>
      </c>
      <c r="P70" s="123">
        <v>3.05</v>
      </c>
      <c r="Q70" s="123">
        <v>3.15</v>
      </c>
      <c r="R70" s="123">
        <v>3.27</v>
      </c>
      <c r="S70" s="123">
        <v>3.21</v>
      </c>
      <c r="T70" s="123">
        <v>3.25</v>
      </c>
      <c r="U70" s="123">
        <v>3.24</v>
      </c>
      <c r="V70" s="123">
        <v>5.33</v>
      </c>
      <c r="W70" s="123">
        <v>5.43</v>
      </c>
      <c r="X70" s="123">
        <v>5.71</v>
      </c>
      <c r="Y70" s="123">
        <v>5.48</v>
      </c>
      <c r="Z70" s="123">
        <v>5.6</v>
      </c>
      <c r="AA70" s="123">
        <v>5.64</v>
      </c>
      <c r="AB70" s="123">
        <v>5.67</v>
      </c>
      <c r="AC70" s="123">
        <v>5.68</v>
      </c>
      <c r="AD70" s="123">
        <v>5.55</v>
      </c>
      <c r="AE70" s="123">
        <v>6.69</v>
      </c>
      <c r="AF70" s="123">
        <v>6.8</v>
      </c>
      <c r="AG70" s="123">
        <v>6.91</v>
      </c>
      <c r="AH70" s="123">
        <v>6.82</v>
      </c>
      <c r="AI70" s="123">
        <v>6.93</v>
      </c>
      <c r="AJ70" s="123">
        <v>6.98</v>
      </c>
      <c r="AK70" s="123">
        <v>7.03</v>
      </c>
      <c r="AL70" s="123">
        <v>7.03</v>
      </c>
      <c r="AM70" s="123">
        <v>6.97</v>
      </c>
      <c r="AO70" s="122">
        <f t="shared" si="7"/>
        <v>1995.12</v>
      </c>
      <c r="AP70" s="143">
        <f t="shared" si="0"/>
        <v>5.08</v>
      </c>
      <c r="AQ70" s="143">
        <f t="shared" si="1"/>
        <v>3.27</v>
      </c>
      <c r="AR70" s="143">
        <f t="shared" si="2"/>
        <v>3.1584000000000003</v>
      </c>
      <c r="AS70" s="143">
        <f t="shared" si="3"/>
        <v>6.98</v>
      </c>
    </row>
    <row r="71" spans="2:45" ht="14.25">
      <c r="B71" s="15">
        <f t="shared" si="5"/>
        <v>1996</v>
      </c>
      <c r="C71" s="10" t="str">
        <f t="shared" si="6"/>
        <v>Jan</v>
      </c>
      <c r="D71" s="123">
        <v>4.67</v>
      </c>
      <c r="E71" s="123">
        <v>4.75</v>
      </c>
      <c r="F71" s="123">
        <v>4.78</v>
      </c>
      <c r="G71" s="123">
        <v>4.78</v>
      </c>
      <c r="H71" s="123">
        <v>4.85</v>
      </c>
      <c r="I71" s="123">
        <v>4.92</v>
      </c>
      <c r="J71" s="123">
        <v>4.96</v>
      </c>
      <c r="K71" s="123">
        <v>4.86</v>
      </c>
      <c r="L71" s="123">
        <v>4.91</v>
      </c>
      <c r="M71" s="123">
        <v>3.1</v>
      </c>
      <c r="N71" s="123">
        <v>3.2</v>
      </c>
      <c r="O71" s="123">
        <v>3.32</v>
      </c>
      <c r="P71" s="123">
        <v>3</v>
      </c>
      <c r="Q71" s="123">
        <v>3.15</v>
      </c>
      <c r="R71" s="123">
        <v>3.14</v>
      </c>
      <c r="S71" s="123">
        <v>3.14</v>
      </c>
      <c r="T71" s="123">
        <v>3.14</v>
      </c>
      <c r="U71" s="123">
        <v>3.11</v>
      </c>
      <c r="V71" s="123">
        <v>5.45</v>
      </c>
      <c r="W71" s="123">
        <v>5.66</v>
      </c>
      <c r="X71" s="123">
        <v>5.87</v>
      </c>
      <c r="Y71" s="123">
        <v>5.59</v>
      </c>
      <c r="Z71" s="123">
        <v>5.69</v>
      </c>
      <c r="AA71" s="123">
        <v>5.71</v>
      </c>
      <c r="AB71" s="123">
        <v>5.91</v>
      </c>
      <c r="AC71" s="123">
        <v>5.79</v>
      </c>
      <c r="AD71" s="123">
        <v>5.87</v>
      </c>
      <c r="AE71" s="123">
        <v>6.65</v>
      </c>
      <c r="AF71" s="123">
        <v>6.77</v>
      </c>
      <c r="AG71" s="123">
        <v>6.81</v>
      </c>
      <c r="AH71" s="123">
        <v>6.88</v>
      </c>
      <c r="AI71" s="123">
        <v>6.91</v>
      </c>
      <c r="AJ71" s="123">
        <v>6.95</v>
      </c>
      <c r="AK71" s="123">
        <v>7.06</v>
      </c>
      <c r="AL71" s="123">
        <v>7.03</v>
      </c>
      <c r="AM71" s="123">
        <v>6.98</v>
      </c>
      <c r="AO71" s="122">
        <f t="shared" si="7"/>
        <v>1996.01</v>
      </c>
      <c r="AP71" s="143">
        <f t="shared" si="0"/>
        <v>4.92</v>
      </c>
      <c r="AQ71" s="143">
        <f t="shared" si="1"/>
        <v>3.14</v>
      </c>
      <c r="AR71" s="143">
        <f t="shared" si="2"/>
        <v>3.1976000000000004</v>
      </c>
      <c r="AS71" s="143">
        <f t="shared" si="3"/>
        <v>6.95</v>
      </c>
    </row>
    <row r="72" spans="2:45" ht="14.25">
      <c r="B72" s="15">
        <f t="shared" si="5"/>
        <v>1996</v>
      </c>
      <c r="C72" s="10" t="str">
        <f t="shared" si="6"/>
        <v>Feb</v>
      </c>
      <c r="D72" s="123">
        <v>5.03</v>
      </c>
      <c r="E72" s="123">
        <v>5.1</v>
      </c>
      <c r="F72" s="123">
        <v>5.17</v>
      </c>
      <c r="G72" s="123">
        <v>5.14</v>
      </c>
      <c r="H72" s="123">
        <v>5.22</v>
      </c>
      <c r="I72" s="123">
        <v>5.24</v>
      </c>
      <c r="J72" s="123">
        <v>5.22</v>
      </c>
      <c r="K72" s="123">
        <v>5.29</v>
      </c>
      <c r="L72" s="123">
        <v>5.2</v>
      </c>
      <c r="M72" s="123">
        <v>3.5</v>
      </c>
      <c r="N72" s="123">
        <v>3.65</v>
      </c>
      <c r="O72" s="123">
        <v>3.79</v>
      </c>
      <c r="P72" s="123">
        <v>3.4</v>
      </c>
      <c r="Q72" s="123">
        <v>3.53</v>
      </c>
      <c r="R72" s="123">
        <v>3.61</v>
      </c>
      <c r="S72" s="123">
        <v>3.63</v>
      </c>
      <c r="T72" s="123">
        <v>3.59</v>
      </c>
      <c r="U72" s="123">
        <v>3.41</v>
      </c>
      <c r="V72" s="123">
        <v>5.91</v>
      </c>
      <c r="W72" s="123">
        <v>6.24</v>
      </c>
      <c r="X72" s="123">
        <v>6.38</v>
      </c>
      <c r="Y72" s="123">
        <v>6.04</v>
      </c>
      <c r="Z72" s="123">
        <v>6.15</v>
      </c>
      <c r="AA72" s="123">
        <v>6.25</v>
      </c>
      <c r="AB72" s="123">
        <v>6.34</v>
      </c>
      <c r="AC72" s="123">
        <v>6.3</v>
      </c>
      <c r="AD72" s="123">
        <v>6.18</v>
      </c>
      <c r="AE72" s="123">
        <v>6.83</v>
      </c>
      <c r="AF72" s="123">
        <v>6.93</v>
      </c>
      <c r="AG72" s="123">
        <v>7.01</v>
      </c>
      <c r="AH72" s="123">
        <v>7.01</v>
      </c>
      <c r="AI72" s="123">
        <v>7.09</v>
      </c>
      <c r="AJ72" s="123">
        <v>7.09</v>
      </c>
      <c r="AK72" s="123">
        <v>7.03</v>
      </c>
      <c r="AL72" s="123">
        <v>7.19</v>
      </c>
      <c r="AM72" s="123">
        <v>7.11</v>
      </c>
      <c r="AO72" s="122">
        <f t="shared" si="7"/>
        <v>1996.02</v>
      </c>
      <c r="AP72" s="143">
        <f t="shared" si="0"/>
        <v>5.24</v>
      </c>
      <c r="AQ72" s="143">
        <f t="shared" si="1"/>
        <v>3.61</v>
      </c>
      <c r="AR72" s="143">
        <f t="shared" si="2"/>
        <v>3.5000000000000004</v>
      </c>
      <c r="AS72" s="143">
        <f t="shared" si="3"/>
        <v>7.09</v>
      </c>
    </row>
    <row r="73" spans="2:45" ht="14.25">
      <c r="B73" s="15">
        <f t="shared" si="5"/>
        <v>1996</v>
      </c>
      <c r="C73" s="10" t="str">
        <f t="shared" si="6"/>
        <v>Mar</v>
      </c>
      <c r="D73" s="123">
        <v>5.14</v>
      </c>
      <c r="E73" s="123">
        <v>5.25</v>
      </c>
      <c r="F73" s="123">
        <v>5.3</v>
      </c>
      <c r="G73" s="123">
        <v>5.29</v>
      </c>
      <c r="H73" s="123">
        <v>5.35</v>
      </c>
      <c r="I73" s="123">
        <v>5.42</v>
      </c>
      <c r="J73" s="123">
        <v>5.27</v>
      </c>
      <c r="K73" s="123">
        <v>5.46</v>
      </c>
      <c r="L73" s="123">
        <v>5.37</v>
      </c>
      <c r="M73" s="123">
        <v>3.79</v>
      </c>
      <c r="N73" s="123">
        <v>3.88</v>
      </c>
      <c r="O73" s="123">
        <v>4</v>
      </c>
      <c r="P73" s="123">
        <v>4.08</v>
      </c>
      <c r="Q73" s="123">
        <v>3.82</v>
      </c>
      <c r="R73" s="123">
        <v>3.87</v>
      </c>
      <c r="S73" s="123">
        <v>3.8</v>
      </c>
      <c r="T73" s="123">
        <v>3.85</v>
      </c>
      <c r="U73" s="123">
        <v>3.66</v>
      </c>
      <c r="V73" s="123">
        <v>6.31</v>
      </c>
      <c r="W73" s="123">
        <v>6.58</v>
      </c>
      <c r="X73" s="123">
        <v>6.79</v>
      </c>
      <c r="Y73" s="123">
        <v>6.46</v>
      </c>
      <c r="Z73" s="123">
        <v>6.53</v>
      </c>
      <c r="AA73" s="123">
        <v>6.61</v>
      </c>
      <c r="AB73" s="123">
        <v>6.57</v>
      </c>
      <c r="AC73" s="123">
        <v>6.73</v>
      </c>
      <c r="AD73" s="123">
        <v>6.29</v>
      </c>
      <c r="AE73" s="123">
        <v>6.77</v>
      </c>
      <c r="AF73" s="123">
        <v>6.8</v>
      </c>
      <c r="AG73" s="123">
        <v>6.95</v>
      </c>
      <c r="AH73" s="123">
        <v>7</v>
      </c>
      <c r="AI73" s="123">
        <v>7.02</v>
      </c>
      <c r="AJ73" s="123">
        <v>7.09</v>
      </c>
      <c r="AK73" s="123">
        <v>7.12</v>
      </c>
      <c r="AL73" s="123">
        <v>7.22</v>
      </c>
      <c r="AM73" s="123">
        <v>7.1</v>
      </c>
      <c r="AO73" s="122">
        <f t="shared" si="7"/>
        <v>1996.03</v>
      </c>
      <c r="AP73" s="143">
        <f t="shared" si="0"/>
        <v>5.42</v>
      </c>
      <c r="AQ73" s="143">
        <f t="shared" si="1"/>
        <v>3.87</v>
      </c>
      <c r="AR73" s="143">
        <f t="shared" si="2"/>
        <v>3.7016000000000004</v>
      </c>
      <c r="AS73" s="143">
        <f t="shared" si="3"/>
        <v>7.09</v>
      </c>
    </row>
    <row r="74" spans="2:45" ht="14.25">
      <c r="B74" s="15">
        <f t="shared" si="5"/>
        <v>1996</v>
      </c>
      <c r="C74" s="10" t="str">
        <f t="shared" si="6"/>
        <v>Apr</v>
      </c>
      <c r="D74" s="123">
        <v>5.6</v>
      </c>
      <c r="E74" s="123">
        <v>5.79</v>
      </c>
      <c r="F74" s="123">
        <v>5.81</v>
      </c>
      <c r="G74" s="123">
        <v>5.7</v>
      </c>
      <c r="H74" s="123">
        <v>5.8</v>
      </c>
      <c r="I74" s="123">
        <v>5.95</v>
      </c>
      <c r="J74" s="123">
        <v>5.87</v>
      </c>
      <c r="K74" s="123">
        <v>5.93</v>
      </c>
      <c r="L74" s="123">
        <v>5.9</v>
      </c>
      <c r="M74" s="123">
        <v>4.03</v>
      </c>
      <c r="N74" s="123">
        <v>4.23</v>
      </c>
      <c r="O74" s="123">
        <v>4.36</v>
      </c>
      <c r="P74" s="123">
        <v>3.99</v>
      </c>
      <c r="Q74" s="123">
        <v>4.24</v>
      </c>
      <c r="R74" s="123">
        <v>4.27</v>
      </c>
      <c r="S74" s="123">
        <v>4.14</v>
      </c>
      <c r="T74" s="123">
        <v>4.24</v>
      </c>
      <c r="U74" s="123">
        <v>4.16</v>
      </c>
      <c r="V74" s="123">
        <v>7.05</v>
      </c>
      <c r="W74" s="123">
        <v>7.34</v>
      </c>
      <c r="X74" s="123">
        <v>7.6</v>
      </c>
      <c r="Y74" s="123">
        <v>7.06</v>
      </c>
      <c r="Z74" s="123">
        <v>7.13</v>
      </c>
      <c r="AA74" s="123">
        <v>7.38</v>
      </c>
      <c r="AB74" s="123">
        <v>7.41</v>
      </c>
      <c r="AC74" s="123">
        <v>7.37</v>
      </c>
      <c r="AD74" s="123">
        <v>7.17</v>
      </c>
      <c r="AE74" s="123">
        <v>7.37</v>
      </c>
      <c r="AF74" s="123">
        <v>7.24</v>
      </c>
      <c r="AG74" s="123">
        <v>7.48</v>
      </c>
      <c r="AH74" s="123">
        <v>7.46</v>
      </c>
      <c r="AI74" s="123">
        <v>7.51</v>
      </c>
      <c r="AJ74" s="123">
        <v>7.58</v>
      </c>
      <c r="AK74" s="123">
        <v>7.6</v>
      </c>
      <c r="AL74" s="123">
        <v>7.75</v>
      </c>
      <c r="AM74" s="123">
        <v>7.51</v>
      </c>
      <c r="AO74" s="122">
        <f t="shared" si="7"/>
        <v>1996.04</v>
      </c>
      <c r="AP74" s="143">
        <f t="shared" si="0"/>
        <v>5.95</v>
      </c>
      <c r="AQ74" s="143">
        <f t="shared" si="1"/>
        <v>4.27</v>
      </c>
      <c r="AR74" s="143">
        <f t="shared" si="2"/>
        <v>4.1328000000000005</v>
      </c>
      <c r="AS74" s="143">
        <f t="shared" si="3"/>
        <v>7.58</v>
      </c>
    </row>
    <row r="75" spans="2:45" ht="14.25">
      <c r="B75" s="15">
        <f t="shared" si="5"/>
        <v>1996</v>
      </c>
      <c r="C75" s="10" t="str">
        <f t="shared" si="6"/>
        <v>May</v>
      </c>
      <c r="D75" s="123">
        <v>6.23</v>
      </c>
      <c r="E75" s="123">
        <v>6.23</v>
      </c>
      <c r="F75" s="123">
        <v>6.33</v>
      </c>
      <c r="G75" s="123">
        <v>6.33</v>
      </c>
      <c r="H75" s="123">
        <v>6.4</v>
      </c>
      <c r="I75" s="123">
        <v>6.46</v>
      </c>
      <c r="J75" s="123">
        <v>6.21</v>
      </c>
      <c r="K75" s="123">
        <v>6.35</v>
      </c>
      <c r="L75" s="123">
        <v>6.34</v>
      </c>
      <c r="M75" s="123">
        <v>4.68</v>
      </c>
      <c r="N75" s="123">
        <v>4.8</v>
      </c>
      <c r="O75" s="123">
        <v>4.95</v>
      </c>
      <c r="P75" s="123">
        <v>4.6</v>
      </c>
      <c r="Q75" s="123">
        <v>4.75</v>
      </c>
      <c r="R75" s="123">
        <v>4.74</v>
      </c>
      <c r="S75" s="123">
        <v>4.73</v>
      </c>
      <c r="T75" s="123">
        <v>4.76</v>
      </c>
      <c r="U75" s="123">
        <v>4.64</v>
      </c>
      <c r="V75" s="123">
        <v>7.6</v>
      </c>
      <c r="W75" s="123">
        <v>7.75</v>
      </c>
      <c r="X75" s="123">
        <v>8.01</v>
      </c>
      <c r="Y75" s="123">
        <v>7.51</v>
      </c>
      <c r="Z75" s="123">
        <v>7.57</v>
      </c>
      <c r="AA75" s="123">
        <v>7.51</v>
      </c>
      <c r="AB75" s="123">
        <v>7.83</v>
      </c>
      <c r="AC75" s="123">
        <v>7.71</v>
      </c>
      <c r="AD75" s="123">
        <v>7.59</v>
      </c>
      <c r="AE75" s="123">
        <v>7.51</v>
      </c>
      <c r="AF75" s="123">
        <v>7.56</v>
      </c>
      <c r="AG75" s="123">
        <v>7.67</v>
      </c>
      <c r="AH75" s="123">
        <v>7.67</v>
      </c>
      <c r="AI75" s="123">
        <v>7.72</v>
      </c>
      <c r="AJ75" s="123">
        <v>7.77</v>
      </c>
      <c r="AK75" s="123">
        <v>7.86</v>
      </c>
      <c r="AL75" s="123">
        <v>7.74</v>
      </c>
      <c r="AM75" s="123">
        <v>7.69</v>
      </c>
      <c r="AO75" s="122">
        <f t="shared" si="7"/>
        <v>1996.05</v>
      </c>
      <c r="AP75" s="143">
        <f t="shared" si="0"/>
        <v>6.46</v>
      </c>
      <c r="AQ75" s="143">
        <f t="shared" si="1"/>
        <v>4.74</v>
      </c>
      <c r="AR75" s="143">
        <f t="shared" si="2"/>
        <v>4.2056000000000004</v>
      </c>
      <c r="AS75" s="143">
        <f t="shared" si="3"/>
        <v>7.77</v>
      </c>
    </row>
    <row r="76" spans="2:45" ht="14.25">
      <c r="B76" s="15">
        <f t="shared" si="5"/>
        <v>1996</v>
      </c>
      <c r="C76" s="10" t="str">
        <f t="shared" si="6"/>
        <v>Jun</v>
      </c>
      <c r="D76" s="123">
        <v>5.29</v>
      </c>
      <c r="E76" s="123">
        <v>5.31</v>
      </c>
      <c r="F76" s="123">
        <v>5.29</v>
      </c>
      <c r="G76" s="123">
        <v>5.32</v>
      </c>
      <c r="H76" s="123">
        <v>5.43</v>
      </c>
      <c r="I76" s="123">
        <v>5.5</v>
      </c>
      <c r="J76" s="123">
        <v>5.53</v>
      </c>
      <c r="K76" s="123">
        <v>5.55</v>
      </c>
      <c r="L76" s="123">
        <v>5.4</v>
      </c>
      <c r="M76" s="123">
        <v>4.63</v>
      </c>
      <c r="N76" s="123">
        <v>4.87</v>
      </c>
      <c r="O76" s="123">
        <v>4.91</v>
      </c>
      <c r="P76" s="123">
        <v>4.6</v>
      </c>
      <c r="Q76" s="123">
        <v>4.76</v>
      </c>
      <c r="R76" s="123">
        <v>4.66</v>
      </c>
      <c r="S76" s="123">
        <v>4.73</v>
      </c>
      <c r="T76" s="123">
        <v>4.73</v>
      </c>
      <c r="U76" s="123">
        <v>4.72</v>
      </c>
      <c r="V76" s="123">
        <v>7.47</v>
      </c>
      <c r="W76" s="123">
        <v>7.57</v>
      </c>
      <c r="X76" s="123">
        <v>7.81</v>
      </c>
      <c r="Y76" s="123">
        <v>7.33</v>
      </c>
      <c r="Z76" s="123">
        <v>7.33</v>
      </c>
      <c r="AA76" s="123">
        <v>7.43</v>
      </c>
      <c r="AB76" s="123">
        <v>7.56</v>
      </c>
      <c r="AC76" s="123">
        <v>7.55</v>
      </c>
      <c r="AD76" s="123">
        <v>7.36</v>
      </c>
      <c r="AE76" s="123">
        <v>7.02</v>
      </c>
      <c r="AF76" s="123">
        <v>7.07</v>
      </c>
      <c r="AG76" s="123">
        <v>7.22</v>
      </c>
      <c r="AH76" s="123">
        <v>7.15</v>
      </c>
      <c r="AI76" s="123">
        <v>7.23</v>
      </c>
      <c r="AJ76" s="123">
        <v>7.34</v>
      </c>
      <c r="AK76" s="123">
        <v>7.36</v>
      </c>
      <c r="AL76" s="123">
        <v>7.35</v>
      </c>
      <c r="AM76" s="123">
        <v>7.21</v>
      </c>
      <c r="AO76" s="122">
        <f t="shared" si="7"/>
        <v>1996.06</v>
      </c>
      <c r="AP76" s="143">
        <f aca="true" t="shared" si="8" ref="AP76:AP139">SUMPRODUCT(D76:L76,D$8:L$8)</f>
        <v>5.5</v>
      </c>
      <c r="AQ76" s="143">
        <f aca="true" t="shared" si="9" ref="AQ76:AQ139">SUMPRODUCT(M76:U76,M$8:U$8)</f>
        <v>4.66</v>
      </c>
      <c r="AR76" s="143">
        <f aca="true" t="shared" si="10" ref="AR76:AR139">SUMPRODUCT(V76:AD76,V$8:AD$8)*0.56</f>
        <v>4.1608</v>
      </c>
      <c r="AS76" s="143">
        <f aca="true" t="shared" si="11" ref="AS76:AS139">SUMPRODUCT(AE76:AM76,AE$8:AM$8)</f>
        <v>7.34</v>
      </c>
    </row>
    <row r="77" spans="2:45" ht="14.25">
      <c r="B77" s="15">
        <f t="shared" si="5"/>
        <v>1996</v>
      </c>
      <c r="C77" s="10" t="str">
        <f t="shared" si="6"/>
        <v>Jul</v>
      </c>
      <c r="D77" s="123">
        <v>4.93</v>
      </c>
      <c r="E77" s="123">
        <v>5.01</v>
      </c>
      <c r="F77" s="123">
        <v>4.98</v>
      </c>
      <c r="G77" s="123">
        <v>4.98</v>
      </c>
      <c r="H77" s="123">
        <v>5.13</v>
      </c>
      <c r="I77" s="123">
        <v>5.08</v>
      </c>
      <c r="J77" s="123">
        <v>5.17</v>
      </c>
      <c r="K77" s="123">
        <v>5.15</v>
      </c>
      <c r="L77" s="123">
        <v>4.98</v>
      </c>
      <c r="M77" s="123">
        <v>4.76</v>
      </c>
      <c r="N77" s="123">
        <v>4.77</v>
      </c>
      <c r="O77" s="123">
        <v>4.92</v>
      </c>
      <c r="P77" s="123">
        <v>4.65</v>
      </c>
      <c r="Q77" s="123">
        <v>4.67</v>
      </c>
      <c r="R77" s="123">
        <v>4.81</v>
      </c>
      <c r="S77" s="123">
        <v>4.89</v>
      </c>
      <c r="T77" s="123">
        <v>4.85</v>
      </c>
      <c r="U77" s="123">
        <v>4.72</v>
      </c>
      <c r="V77" s="123">
        <v>7.45</v>
      </c>
      <c r="W77" s="123">
        <v>7.24</v>
      </c>
      <c r="X77" s="123">
        <v>7.44</v>
      </c>
      <c r="Y77" s="123">
        <v>7.2</v>
      </c>
      <c r="Z77" s="123">
        <v>7.09</v>
      </c>
      <c r="AA77" s="123">
        <v>7.22</v>
      </c>
      <c r="AB77" s="123">
        <v>7.52</v>
      </c>
      <c r="AC77" s="123">
        <v>6.96</v>
      </c>
      <c r="AD77" s="123">
        <v>7.44</v>
      </c>
      <c r="AE77" s="123">
        <v>7.38</v>
      </c>
      <c r="AF77" s="123">
        <v>7.5</v>
      </c>
      <c r="AG77" s="123">
        <v>7.63</v>
      </c>
      <c r="AH77" s="123">
        <v>7.52</v>
      </c>
      <c r="AI77" s="123">
        <v>7.63</v>
      </c>
      <c r="AJ77" s="123">
        <v>7.65</v>
      </c>
      <c r="AK77" s="123">
        <v>7.69</v>
      </c>
      <c r="AL77" s="123">
        <v>7.66</v>
      </c>
      <c r="AM77" s="123">
        <v>7.5</v>
      </c>
      <c r="AO77" s="122">
        <f t="shared" si="7"/>
        <v>1996.07</v>
      </c>
      <c r="AP77" s="143">
        <f t="shared" si="8"/>
        <v>5.08</v>
      </c>
      <c r="AQ77" s="143">
        <f t="shared" si="9"/>
        <v>4.81</v>
      </c>
      <c r="AR77" s="143">
        <f t="shared" si="10"/>
        <v>4.043200000000001</v>
      </c>
      <c r="AS77" s="143">
        <f t="shared" si="11"/>
        <v>7.65</v>
      </c>
    </row>
    <row r="78" spans="2:45" ht="14.25">
      <c r="B78" s="15">
        <f t="shared" si="5"/>
        <v>1996</v>
      </c>
      <c r="C78" s="10" t="str">
        <f t="shared" si="6"/>
        <v>Aug</v>
      </c>
      <c r="D78" s="123">
        <v>4.52</v>
      </c>
      <c r="E78" s="123">
        <v>4.61</v>
      </c>
      <c r="F78" s="123">
        <v>4.58</v>
      </c>
      <c r="G78" s="123">
        <v>4.64</v>
      </c>
      <c r="H78" s="123">
        <v>4.68</v>
      </c>
      <c r="I78" s="123">
        <v>4.71</v>
      </c>
      <c r="J78" s="123">
        <v>4.74</v>
      </c>
      <c r="K78" s="123">
        <v>4.73</v>
      </c>
      <c r="L78" s="123">
        <v>4.68</v>
      </c>
      <c r="M78" s="123">
        <v>4.42</v>
      </c>
      <c r="N78" s="123">
        <v>4.44</v>
      </c>
      <c r="O78" s="123">
        <v>4.59</v>
      </c>
      <c r="P78" s="123">
        <v>4.25</v>
      </c>
      <c r="Q78" s="123">
        <v>4.43</v>
      </c>
      <c r="R78" s="123">
        <v>4.51</v>
      </c>
      <c r="S78" s="123">
        <v>4.53</v>
      </c>
      <c r="T78" s="123">
        <v>4.44</v>
      </c>
      <c r="U78" s="123">
        <v>4.36</v>
      </c>
      <c r="V78" s="123">
        <v>6.27</v>
      </c>
      <c r="W78" s="123">
        <v>6.47</v>
      </c>
      <c r="X78" s="123">
        <v>6.6</v>
      </c>
      <c r="Y78" s="123">
        <v>6.25</v>
      </c>
      <c r="Z78" s="123">
        <v>6.23</v>
      </c>
      <c r="AA78" s="123">
        <v>6.31</v>
      </c>
      <c r="AB78" s="123">
        <v>6.36</v>
      </c>
      <c r="AC78" s="123">
        <v>5.92</v>
      </c>
      <c r="AD78" s="123">
        <v>6.32</v>
      </c>
      <c r="AE78" s="123">
        <v>7.23</v>
      </c>
      <c r="AF78" s="123">
        <v>7.56</v>
      </c>
      <c r="AG78" s="123">
        <v>7.69</v>
      </c>
      <c r="AH78" s="123">
        <v>7.66</v>
      </c>
      <c r="AI78" s="123">
        <v>7.73</v>
      </c>
      <c r="AJ78" s="123">
        <v>7.62</v>
      </c>
      <c r="AK78" s="123">
        <v>7.82</v>
      </c>
      <c r="AL78" s="123">
        <v>7.87</v>
      </c>
      <c r="AM78" s="123">
        <v>7.74</v>
      </c>
      <c r="AO78" s="122">
        <f t="shared" si="7"/>
        <v>1996.08</v>
      </c>
      <c r="AP78" s="143">
        <f t="shared" si="8"/>
        <v>4.71</v>
      </c>
      <c r="AQ78" s="143">
        <f t="shared" si="9"/>
        <v>4.51</v>
      </c>
      <c r="AR78" s="143">
        <f t="shared" si="10"/>
        <v>3.5336000000000003</v>
      </c>
      <c r="AS78" s="143">
        <f t="shared" si="11"/>
        <v>7.62</v>
      </c>
    </row>
    <row r="79" spans="2:45" ht="14.25">
      <c r="B79" s="15">
        <f t="shared" si="5"/>
        <v>1996</v>
      </c>
      <c r="C79" s="10" t="str">
        <f t="shared" si="6"/>
        <v>Sep</v>
      </c>
      <c r="D79" s="123">
        <v>4.1</v>
      </c>
      <c r="E79" s="123">
        <v>4.14</v>
      </c>
      <c r="F79" s="123">
        <v>4.27</v>
      </c>
      <c r="G79" s="123">
        <v>4.16</v>
      </c>
      <c r="H79" s="123">
        <v>4.16</v>
      </c>
      <c r="I79" s="123">
        <v>4.31</v>
      </c>
      <c r="J79" s="123">
        <v>4.3</v>
      </c>
      <c r="K79" s="123">
        <v>4.45</v>
      </c>
      <c r="L79" s="123">
        <v>4.23</v>
      </c>
      <c r="M79" s="123">
        <v>3.26</v>
      </c>
      <c r="N79" s="123">
        <v>3.22</v>
      </c>
      <c r="O79" s="123">
        <v>3.83</v>
      </c>
      <c r="P79" s="123">
        <v>2.99</v>
      </c>
      <c r="Q79" s="123">
        <v>3.48</v>
      </c>
      <c r="R79" s="123">
        <v>3.35</v>
      </c>
      <c r="S79" s="123">
        <v>3.38</v>
      </c>
      <c r="T79" s="123">
        <v>3.55</v>
      </c>
      <c r="U79" s="123">
        <v>3.41</v>
      </c>
      <c r="V79" s="123">
        <v>4.9</v>
      </c>
      <c r="W79" s="123">
        <v>4.95</v>
      </c>
      <c r="X79" s="123">
        <v>5.56</v>
      </c>
      <c r="Y79" s="123">
        <v>4.84</v>
      </c>
      <c r="Z79" s="123">
        <v>5.22</v>
      </c>
      <c r="AA79" s="123">
        <v>5.31</v>
      </c>
      <c r="AB79" s="123">
        <v>5.29</v>
      </c>
      <c r="AC79" s="123">
        <v>5.37</v>
      </c>
      <c r="AD79" s="123">
        <v>5.23</v>
      </c>
      <c r="AE79" s="123">
        <v>7.42</v>
      </c>
      <c r="AF79" s="123">
        <v>7.42</v>
      </c>
      <c r="AG79" s="123">
        <v>7.42</v>
      </c>
      <c r="AH79" s="123">
        <v>7.32</v>
      </c>
      <c r="AI79" s="123">
        <v>7.43</v>
      </c>
      <c r="AJ79" s="123">
        <v>7.45</v>
      </c>
      <c r="AK79" s="123">
        <v>7.79</v>
      </c>
      <c r="AL79" s="123">
        <v>7.8</v>
      </c>
      <c r="AM79" s="123">
        <v>7.62</v>
      </c>
      <c r="AO79" s="122">
        <f t="shared" si="7"/>
        <v>1996.09</v>
      </c>
      <c r="AP79" s="143">
        <f t="shared" si="8"/>
        <v>4.31</v>
      </c>
      <c r="AQ79" s="143">
        <f t="shared" si="9"/>
        <v>3.35</v>
      </c>
      <c r="AR79" s="143">
        <f t="shared" si="10"/>
        <v>2.9736000000000002</v>
      </c>
      <c r="AS79" s="143">
        <f t="shared" si="11"/>
        <v>7.45</v>
      </c>
    </row>
    <row r="80" spans="2:45" ht="14.25">
      <c r="B80" s="15">
        <f t="shared" si="5"/>
        <v>1996</v>
      </c>
      <c r="C80" s="10" t="str">
        <f t="shared" si="6"/>
        <v>Oct</v>
      </c>
      <c r="D80" s="123">
        <v>4.13</v>
      </c>
      <c r="E80" s="123">
        <v>4.2</v>
      </c>
      <c r="F80" s="123">
        <v>4.16</v>
      </c>
      <c r="G80" s="123">
        <v>4.2</v>
      </c>
      <c r="H80" s="123">
        <v>4.3</v>
      </c>
      <c r="I80" s="123">
        <v>4.31</v>
      </c>
      <c r="J80" s="123">
        <v>4.36</v>
      </c>
      <c r="K80" s="123">
        <v>4.35</v>
      </c>
      <c r="L80" s="123">
        <v>4.22</v>
      </c>
      <c r="M80" s="123">
        <v>2.81</v>
      </c>
      <c r="N80" s="123">
        <v>2.87</v>
      </c>
      <c r="O80" s="123">
        <v>3.13</v>
      </c>
      <c r="P80" s="123">
        <v>2.75</v>
      </c>
      <c r="Q80" s="123">
        <v>2.9</v>
      </c>
      <c r="R80" s="123">
        <v>3</v>
      </c>
      <c r="S80" s="123">
        <v>3.01</v>
      </c>
      <c r="T80" s="123">
        <v>2.94</v>
      </c>
      <c r="U80" s="123">
        <v>3.01</v>
      </c>
      <c r="V80" s="123">
        <v>3.81</v>
      </c>
      <c r="W80" s="123">
        <v>3.94</v>
      </c>
      <c r="X80" s="123">
        <v>4.29</v>
      </c>
      <c r="Y80" s="123">
        <v>3.96</v>
      </c>
      <c r="Z80" s="123">
        <v>4.05</v>
      </c>
      <c r="AA80" s="123">
        <v>4.23</v>
      </c>
      <c r="AB80" s="123">
        <v>4.3</v>
      </c>
      <c r="AC80" s="123">
        <v>4.16</v>
      </c>
      <c r="AD80" s="123">
        <v>4.05</v>
      </c>
      <c r="AE80" s="123">
        <v>6.65</v>
      </c>
      <c r="AF80" s="123">
        <v>6.65</v>
      </c>
      <c r="AG80" s="123">
        <v>6.65</v>
      </c>
      <c r="AH80" s="123">
        <v>6.55</v>
      </c>
      <c r="AI80" s="123">
        <v>6.72</v>
      </c>
      <c r="AJ80" s="123">
        <v>6.81</v>
      </c>
      <c r="AK80" s="123">
        <v>6.94</v>
      </c>
      <c r="AL80" s="123">
        <v>6.84</v>
      </c>
      <c r="AM80" s="123">
        <v>6.73</v>
      </c>
      <c r="AO80" s="122">
        <f t="shared" si="7"/>
        <v>1996.1</v>
      </c>
      <c r="AP80" s="143">
        <f t="shared" si="8"/>
        <v>4.31</v>
      </c>
      <c r="AQ80" s="143">
        <f t="shared" si="9"/>
        <v>3</v>
      </c>
      <c r="AR80" s="143">
        <f t="shared" si="10"/>
        <v>2.3688000000000007</v>
      </c>
      <c r="AS80" s="143">
        <f t="shared" si="11"/>
        <v>6.81</v>
      </c>
    </row>
    <row r="81" spans="2:45" ht="14.25">
      <c r="B81" s="15">
        <f t="shared" si="5"/>
        <v>1996</v>
      </c>
      <c r="C81" s="10" t="str">
        <f t="shared" si="6"/>
        <v>Nov</v>
      </c>
      <c r="D81" s="123">
        <v>4.01</v>
      </c>
      <c r="E81" s="123">
        <v>4.1</v>
      </c>
      <c r="F81" s="123">
        <v>4.13</v>
      </c>
      <c r="G81" s="123">
        <v>4.12</v>
      </c>
      <c r="H81" s="123">
        <v>4.19</v>
      </c>
      <c r="I81" s="123">
        <v>4.25</v>
      </c>
      <c r="J81" s="123">
        <v>4.24</v>
      </c>
      <c r="K81" s="123">
        <v>4.47</v>
      </c>
      <c r="L81" s="123">
        <v>4.24</v>
      </c>
      <c r="M81" s="123">
        <v>2.51</v>
      </c>
      <c r="N81" s="123">
        <v>2.64</v>
      </c>
      <c r="O81" s="123">
        <v>2.87</v>
      </c>
      <c r="P81" s="123">
        <v>2.55</v>
      </c>
      <c r="Q81" s="123">
        <v>2.77</v>
      </c>
      <c r="R81" s="123">
        <v>2.75</v>
      </c>
      <c r="S81" s="123">
        <v>2.76</v>
      </c>
      <c r="T81" s="123">
        <v>2.85</v>
      </c>
      <c r="U81" s="123">
        <v>2.92</v>
      </c>
      <c r="V81" s="123">
        <v>3.69</v>
      </c>
      <c r="W81" s="123">
        <v>3.73</v>
      </c>
      <c r="X81" s="123">
        <v>3.97</v>
      </c>
      <c r="Y81" s="123">
        <v>3.78</v>
      </c>
      <c r="Z81" s="123">
        <v>3.95</v>
      </c>
      <c r="AA81" s="123">
        <v>3.89</v>
      </c>
      <c r="AB81" s="123">
        <v>4.21</v>
      </c>
      <c r="AC81" s="123">
        <v>4.19</v>
      </c>
      <c r="AD81" s="123">
        <v>4.05</v>
      </c>
      <c r="AE81" s="123">
        <v>6.51</v>
      </c>
      <c r="AF81" s="123">
        <v>6.51</v>
      </c>
      <c r="AG81" s="123">
        <v>6.51</v>
      </c>
      <c r="AH81" s="123">
        <v>6.51</v>
      </c>
      <c r="AI81" s="123">
        <v>6.59</v>
      </c>
      <c r="AJ81" s="123">
        <v>6.59</v>
      </c>
      <c r="AK81" s="123">
        <v>6.72</v>
      </c>
      <c r="AL81" s="123">
        <v>6.77</v>
      </c>
      <c r="AM81" s="123">
        <v>6.65</v>
      </c>
      <c r="AO81" s="122">
        <f t="shared" si="7"/>
        <v>1996.11</v>
      </c>
      <c r="AP81" s="143">
        <f t="shared" si="8"/>
        <v>4.25</v>
      </c>
      <c r="AQ81" s="143">
        <f t="shared" si="9"/>
        <v>2.75</v>
      </c>
      <c r="AR81" s="143">
        <f t="shared" si="10"/>
        <v>2.1784000000000003</v>
      </c>
      <c r="AS81" s="143">
        <f t="shared" si="11"/>
        <v>6.59</v>
      </c>
    </row>
    <row r="82" spans="2:45" ht="14.25">
      <c r="B82" s="15">
        <f t="shared" si="5"/>
        <v>1996</v>
      </c>
      <c r="C82" s="10" t="str">
        <f t="shared" si="6"/>
        <v>Dec</v>
      </c>
      <c r="D82" s="123">
        <v>4.13</v>
      </c>
      <c r="E82" s="123">
        <v>4.16</v>
      </c>
      <c r="F82" s="123">
        <v>4.18</v>
      </c>
      <c r="G82" s="123">
        <v>4.2</v>
      </c>
      <c r="H82" s="123">
        <v>4.25</v>
      </c>
      <c r="I82" s="123">
        <v>4.24</v>
      </c>
      <c r="J82" s="123">
        <v>4.27</v>
      </c>
      <c r="K82" s="123">
        <v>4.25</v>
      </c>
      <c r="L82" s="123">
        <v>4.17</v>
      </c>
      <c r="M82" s="123">
        <v>2.56</v>
      </c>
      <c r="N82" s="123">
        <v>2.65</v>
      </c>
      <c r="O82" s="123">
        <v>2.74</v>
      </c>
      <c r="P82" s="123">
        <v>2.57</v>
      </c>
      <c r="Q82" s="123">
        <v>2.73</v>
      </c>
      <c r="R82" s="123">
        <v>2.74</v>
      </c>
      <c r="S82" s="123">
        <v>2.77</v>
      </c>
      <c r="T82" s="123">
        <v>2.88</v>
      </c>
      <c r="U82" s="123">
        <v>2.95</v>
      </c>
      <c r="V82" s="123">
        <v>3.56</v>
      </c>
      <c r="W82" s="123">
        <v>3.68</v>
      </c>
      <c r="X82" s="123">
        <v>3.75</v>
      </c>
      <c r="Y82" s="123">
        <v>3.71</v>
      </c>
      <c r="Z82" s="123">
        <v>3.79</v>
      </c>
      <c r="AA82" s="123">
        <v>3.8</v>
      </c>
      <c r="AB82" s="123">
        <v>4.04</v>
      </c>
      <c r="AC82" s="123">
        <v>4</v>
      </c>
      <c r="AD82" s="123">
        <v>3.95</v>
      </c>
      <c r="AE82" s="123">
        <v>6.57</v>
      </c>
      <c r="AF82" s="123">
        <v>6.57</v>
      </c>
      <c r="AG82" s="123">
        <v>6.57</v>
      </c>
      <c r="AH82" s="123">
        <v>6.53</v>
      </c>
      <c r="AI82" s="123">
        <v>6.71</v>
      </c>
      <c r="AJ82" s="123">
        <v>6.69</v>
      </c>
      <c r="AK82" s="123">
        <v>6.85</v>
      </c>
      <c r="AL82" s="123">
        <v>6.82</v>
      </c>
      <c r="AM82" s="123">
        <v>6.72</v>
      </c>
      <c r="AO82" s="122">
        <f t="shared" si="7"/>
        <v>1996.12</v>
      </c>
      <c r="AP82" s="143">
        <f t="shared" si="8"/>
        <v>4.24</v>
      </c>
      <c r="AQ82" s="143">
        <f t="shared" si="9"/>
        <v>2.74</v>
      </c>
      <c r="AR82" s="143">
        <f t="shared" si="10"/>
        <v>2.128</v>
      </c>
      <c r="AS82" s="143">
        <f t="shared" si="11"/>
        <v>6.69</v>
      </c>
    </row>
    <row r="83" spans="2:45" ht="14.25">
      <c r="B83" s="15">
        <f t="shared" si="5"/>
        <v>1997</v>
      </c>
      <c r="C83" s="10" t="str">
        <f t="shared" si="6"/>
        <v>Jan</v>
      </c>
      <c r="D83" s="123">
        <v>4.12</v>
      </c>
      <c r="E83" s="123">
        <v>4.2</v>
      </c>
      <c r="F83" s="123">
        <v>4.25</v>
      </c>
      <c r="G83" s="123">
        <v>4.2</v>
      </c>
      <c r="H83" s="123">
        <v>4.25</v>
      </c>
      <c r="I83" s="123">
        <v>4.15</v>
      </c>
      <c r="J83" s="123">
        <v>4.39</v>
      </c>
      <c r="K83" s="123">
        <v>4.31</v>
      </c>
      <c r="L83" s="123">
        <v>4.23</v>
      </c>
      <c r="M83" s="123">
        <v>2.49</v>
      </c>
      <c r="N83" s="123">
        <v>2.58</v>
      </c>
      <c r="O83" s="123">
        <v>2.69</v>
      </c>
      <c r="P83" s="123">
        <v>2.51</v>
      </c>
      <c r="Q83" s="123">
        <v>2.64</v>
      </c>
      <c r="R83" s="123">
        <v>2.67</v>
      </c>
      <c r="S83" s="123">
        <v>2.64</v>
      </c>
      <c r="T83" s="123">
        <v>2.7</v>
      </c>
      <c r="U83" s="123">
        <v>2.75</v>
      </c>
      <c r="V83" s="123">
        <v>3.65</v>
      </c>
      <c r="W83" s="123">
        <v>3.75</v>
      </c>
      <c r="X83" s="123">
        <v>3.85</v>
      </c>
      <c r="Y83" s="123">
        <v>3.79</v>
      </c>
      <c r="Z83" s="123">
        <v>3.81</v>
      </c>
      <c r="AA83" s="123">
        <v>3.86</v>
      </c>
      <c r="AB83" s="123">
        <v>4.11</v>
      </c>
      <c r="AC83" s="123">
        <v>3.97</v>
      </c>
      <c r="AD83" s="123">
        <v>3.96</v>
      </c>
      <c r="AE83" s="123">
        <v>6.81</v>
      </c>
      <c r="AF83" s="123">
        <v>6.81</v>
      </c>
      <c r="AG83" s="123">
        <v>6.81</v>
      </c>
      <c r="AH83" s="123">
        <v>6.81</v>
      </c>
      <c r="AI83" s="123">
        <v>6.91</v>
      </c>
      <c r="AJ83" s="123">
        <v>6.93</v>
      </c>
      <c r="AK83" s="123">
        <v>7.01</v>
      </c>
      <c r="AL83" s="123">
        <v>7.03</v>
      </c>
      <c r="AM83" s="123">
        <v>6.96</v>
      </c>
      <c r="AO83" s="122">
        <f t="shared" si="7"/>
        <v>1997.01</v>
      </c>
      <c r="AP83" s="143">
        <f t="shared" si="8"/>
        <v>4.15</v>
      </c>
      <c r="AQ83" s="143">
        <f t="shared" si="9"/>
        <v>2.67</v>
      </c>
      <c r="AR83" s="143">
        <f t="shared" si="10"/>
        <v>2.1616</v>
      </c>
      <c r="AS83" s="143">
        <f t="shared" si="11"/>
        <v>6.93</v>
      </c>
    </row>
    <row r="84" spans="2:45" ht="14.25">
      <c r="B84" s="15">
        <f t="shared" si="5"/>
        <v>1997</v>
      </c>
      <c r="C84" s="10" t="str">
        <f t="shared" si="6"/>
        <v>Feb</v>
      </c>
      <c r="D84" s="123">
        <v>4.04</v>
      </c>
      <c r="E84" s="123">
        <v>4.11</v>
      </c>
      <c r="F84" s="123">
        <v>4.09</v>
      </c>
      <c r="G84" s="123">
        <v>4.08</v>
      </c>
      <c r="H84" s="123">
        <v>4.17</v>
      </c>
      <c r="I84" s="123">
        <v>4.2</v>
      </c>
      <c r="J84" s="123">
        <v>4.25</v>
      </c>
      <c r="K84" s="123">
        <v>4.2</v>
      </c>
      <c r="L84" s="123">
        <v>4.12</v>
      </c>
      <c r="M84" s="123">
        <v>2.58</v>
      </c>
      <c r="N84" s="123">
        <v>2.64</v>
      </c>
      <c r="O84" s="123">
        <v>2.73</v>
      </c>
      <c r="P84" s="123">
        <v>2.58</v>
      </c>
      <c r="Q84" s="123">
        <v>2.77</v>
      </c>
      <c r="R84" s="123">
        <v>2.72</v>
      </c>
      <c r="S84" s="123">
        <v>2.74</v>
      </c>
      <c r="T84" s="123">
        <v>2.77</v>
      </c>
      <c r="U84" s="123">
        <v>2.93</v>
      </c>
      <c r="V84" s="123">
        <v>3.8</v>
      </c>
      <c r="W84" s="123">
        <v>3.83</v>
      </c>
      <c r="X84" s="123">
        <v>4.02</v>
      </c>
      <c r="Y84" s="123">
        <v>3.98</v>
      </c>
      <c r="Z84" s="123">
        <v>4.04</v>
      </c>
      <c r="AA84" s="123">
        <v>4</v>
      </c>
      <c r="AB84" s="123">
        <v>4.25</v>
      </c>
      <c r="AC84" s="123">
        <v>4.14</v>
      </c>
      <c r="AD84" s="123">
        <v>4.13</v>
      </c>
      <c r="AE84" s="123">
        <v>7.09</v>
      </c>
      <c r="AF84" s="123">
        <v>7.09</v>
      </c>
      <c r="AG84" s="123">
        <v>7.09</v>
      </c>
      <c r="AH84" s="123">
        <v>7.17</v>
      </c>
      <c r="AI84" s="123">
        <v>7.33</v>
      </c>
      <c r="AJ84" s="123">
        <v>7.18</v>
      </c>
      <c r="AK84" s="123">
        <v>7.33</v>
      </c>
      <c r="AL84" s="123">
        <v>7.34</v>
      </c>
      <c r="AM84" s="123">
        <v>7.21</v>
      </c>
      <c r="AO84" s="122">
        <f t="shared" si="7"/>
        <v>1997.02</v>
      </c>
      <c r="AP84" s="143">
        <f t="shared" si="8"/>
        <v>4.2</v>
      </c>
      <c r="AQ84" s="143">
        <f t="shared" si="9"/>
        <v>2.72</v>
      </c>
      <c r="AR84" s="143">
        <f t="shared" si="10"/>
        <v>2.24</v>
      </c>
      <c r="AS84" s="143">
        <f t="shared" si="11"/>
        <v>7.18</v>
      </c>
    </row>
    <row r="85" spans="2:45" ht="14.25">
      <c r="B85" s="15">
        <f t="shared" si="5"/>
        <v>1997</v>
      </c>
      <c r="C85" s="10" t="str">
        <f t="shared" si="6"/>
        <v>Mar</v>
      </c>
      <c r="D85" s="123">
        <v>4.09</v>
      </c>
      <c r="E85" s="123">
        <v>4.2</v>
      </c>
      <c r="F85" s="123">
        <v>4.23</v>
      </c>
      <c r="G85" s="123">
        <v>4.05</v>
      </c>
      <c r="H85" s="123">
        <v>4.24</v>
      </c>
      <c r="I85" s="123">
        <v>4.26</v>
      </c>
      <c r="J85" s="123">
        <v>4.22</v>
      </c>
      <c r="K85" s="123">
        <v>4.28</v>
      </c>
      <c r="L85" s="123">
        <v>4.2</v>
      </c>
      <c r="M85" s="123">
        <v>2.69</v>
      </c>
      <c r="N85" s="123">
        <v>2.79</v>
      </c>
      <c r="O85" s="123">
        <v>2.91</v>
      </c>
      <c r="P85" s="123">
        <v>2.72</v>
      </c>
      <c r="Q85" s="123">
        <v>2.85</v>
      </c>
      <c r="R85" s="123">
        <v>2.87</v>
      </c>
      <c r="S85" s="123">
        <v>2.8</v>
      </c>
      <c r="T85" s="123">
        <v>2.8</v>
      </c>
      <c r="U85" s="123">
        <v>2.92</v>
      </c>
      <c r="V85" s="123">
        <v>4.06</v>
      </c>
      <c r="W85" s="123">
        <v>4.34</v>
      </c>
      <c r="X85" s="123">
        <v>4.51</v>
      </c>
      <c r="Y85" s="123">
        <v>4.38</v>
      </c>
      <c r="Z85" s="123">
        <v>4.44</v>
      </c>
      <c r="AA85" s="123">
        <v>4.47</v>
      </c>
      <c r="AB85" s="123">
        <v>4.57</v>
      </c>
      <c r="AC85" s="123">
        <v>4.55</v>
      </c>
      <c r="AD85" s="123">
        <v>4.46</v>
      </c>
      <c r="AE85" s="123">
        <v>7.95</v>
      </c>
      <c r="AF85" s="123">
        <v>7.95</v>
      </c>
      <c r="AG85" s="123">
        <v>7.95</v>
      </c>
      <c r="AH85" s="123">
        <v>7.7</v>
      </c>
      <c r="AI85" s="123">
        <v>7.97</v>
      </c>
      <c r="AJ85" s="123">
        <v>8.02</v>
      </c>
      <c r="AK85" s="123">
        <v>8.08</v>
      </c>
      <c r="AL85" s="123">
        <v>8.13</v>
      </c>
      <c r="AM85" s="123">
        <v>8.01</v>
      </c>
      <c r="AO85" s="122">
        <f t="shared" si="7"/>
        <v>1997.03</v>
      </c>
      <c r="AP85" s="143">
        <f t="shared" si="8"/>
        <v>4.26</v>
      </c>
      <c r="AQ85" s="143">
        <f t="shared" si="9"/>
        <v>2.87</v>
      </c>
      <c r="AR85" s="143">
        <f t="shared" si="10"/>
        <v>2.5032</v>
      </c>
      <c r="AS85" s="143">
        <f t="shared" si="11"/>
        <v>8.02</v>
      </c>
    </row>
    <row r="86" spans="2:45" ht="14.25">
      <c r="B86" s="15">
        <f t="shared" si="5"/>
        <v>1997</v>
      </c>
      <c r="C86" s="10" t="str">
        <f t="shared" si="6"/>
        <v>Apr</v>
      </c>
      <c r="D86" s="123">
        <v>4.24</v>
      </c>
      <c r="E86" s="123">
        <v>4.36</v>
      </c>
      <c r="F86" s="123">
        <v>4.42</v>
      </c>
      <c r="G86" s="123">
        <v>4.4</v>
      </c>
      <c r="H86" s="123">
        <v>4.47</v>
      </c>
      <c r="I86" s="123">
        <v>4.44</v>
      </c>
      <c r="J86" s="123">
        <v>4.54</v>
      </c>
      <c r="K86" s="123">
        <v>4.45</v>
      </c>
      <c r="L86" s="123">
        <v>4.4</v>
      </c>
      <c r="M86" s="123">
        <v>2.63</v>
      </c>
      <c r="N86" s="123">
        <v>2.7</v>
      </c>
      <c r="O86" s="123">
        <v>2.83</v>
      </c>
      <c r="P86" s="123">
        <v>2.65</v>
      </c>
      <c r="Q86" s="123">
        <v>2.82</v>
      </c>
      <c r="R86" s="123">
        <v>2.8</v>
      </c>
      <c r="S86" s="123">
        <v>2.86</v>
      </c>
      <c r="T86" s="123">
        <v>2.72</v>
      </c>
      <c r="U86" s="123">
        <v>2.86</v>
      </c>
      <c r="V86" s="123">
        <v>4.14</v>
      </c>
      <c r="W86" s="123">
        <v>4.3</v>
      </c>
      <c r="X86" s="123">
        <v>4.49</v>
      </c>
      <c r="Y86" s="123">
        <v>4.41</v>
      </c>
      <c r="Z86" s="123">
        <v>4.49</v>
      </c>
      <c r="AA86" s="123">
        <v>4.5</v>
      </c>
      <c r="AB86" s="123">
        <v>4.7</v>
      </c>
      <c r="AC86" s="123">
        <v>4.43</v>
      </c>
      <c r="AD86" s="123">
        <v>4.5</v>
      </c>
      <c r="AE86" s="123">
        <v>8.06</v>
      </c>
      <c r="AF86" s="123">
        <v>8.06</v>
      </c>
      <c r="AG86" s="123">
        <v>8.06</v>
      </c>
      <c r="AH86" s="123">
        <v>8.09</v>
      </c>
      <c r="AI86" s="123">
        <v>8.13</v>
      </c>
      <c r="AJ86" s="123">
        <v>8.12</v>
      </c>
      <c r="AK86" s="123">
        <v>8.34</v>
      </c>
      <c r="AL86" s="123">
        <v>8.23</v>
      </c>
      <c r="AM86" s="123">
        <v>8.13</v>
      </c>
      <c r="AO86" s="122">
        <f t="shared" si="7"/>
        <v>1997.04</v>
      </c>
      <c r="AP86" s="143">
        <f t="shared" si="8"/>
        <v>4.44</v>
      </c>
      <c r="AQ86" s="143">
        <f t="shared" si="9"/>
        <v>2.8</v>
      </c>
      <c r="AR86" s="143">
        <f t="shared" si="10"/>
        <v>2.5200000000000005</v>
      </c>
      <c r="AS86" s="143">
        <f t="shared" si="11"/>
        <v>8.12</v>
      </c>
    </row>
    <row r="87" spans="2:45" ht="14.25">
      <c r="B87" s="15">
        <f t="shared" si="5"/>
        <v>1997</v>
      </c>
      <c r="C87" s="10" t="str">
        <f t="shared" si="6"/>
        <v>May</v>
      </c>
      <c r="D87" s="123">
        <v>4.12</v>
      </c>
      <c r="E87" s="123">
        <v>4</v>
      </c>
      <c r="F87" s="123">
        <v>4.19</v>
      </c>
      <c r="G87" s="123">
        <v>4.19</v>
      </c>
      <c r="H87" s="123">
        <v>4.27</v>
      </c>
      <c r="I87" s="123">
        <v>4.29</v>
      </c>
      <c r="J87" s="123">
        <v>4.2</v>
      </c>
      <c r="K87" s="123">
        <v>4.31</v>
      </c>
      <c r="L87" s="123">
        <v>4.24</v>
      </c>
      <c r="M87" s="123">
        <v>2.62</v>
      </c>
      <c r="N87" s="123">
        <v>2.68</v>
      </c>
      <c r="O87" s="123">
        <v>2.78</v>
      </c>
      <c r="P87" s="123">
        <v>2.52</v>
      </c>
      <c r="Q87" s="123">
        <v>2.66</v>
      </c>
      <c r="R87" s="123">
        <v>2.7</v>
      </c>
      <c r="S87" s="123">
        <v>2.67</v>
      </c>
      <c r="T87" s="123">
        <v>2.68</v>
      </c>
      <c r="U87" s="123">
        <v>2.71</v>
      </c>
      <c r="V87" s="123">
        <v>4.08</v>
      </c>
      <c r="W87" s="123">
        <v>4.15</v>
      </c>
      <c r="X87" s="123">
        <v>4.26</v>
      </c>
      <c r="Y87" s="123">
        <v>4.16</v>
      </c>
      <c r="Z87" s="123">
        <v>4.23</v>
      </c>
      <c r="AA87" s="123">
        <v>4.29</v>
      </c>
      <c r="AB87" s="123">
        <v>4.4</v>
      </c>
      <c r="AC87" s="123">
        <v>4.39</v>
      </c>
      <c r="AD87" s="123">
        <v>4.26</v>
      </c>
      <c r="AE87" s="123">
        <v>8.07</v>
      </c>
      <c r="AF87" s="123">
        <v>8.07</v>
      </c>
      <c r="AG87" s="123">
        <v>8.07</v>
      </c>
      <c r="AH87" s="123">
        <v>8.16</v>
      </c>
      <c r="AI87" s="123">
        <v>8.25</v>
      </c>
      <c r="AJ87" s="123">
        <v>8.18</v>
      </c>
      <c r="AK87" s="123">
        <v>8.28</v>
      </c>
      <c r="AL87" s="123">
        <v>8.34</v>
      </c>
      <c r="AM87" s="123">
        <v>8.27</v>
      </c>
      <c r="AO87" s="122">
        <f t="shared" si="7"/>
        <v>1997.05</v>
      </c>
      <c r="AP87" s="143">
        <f t="shared" si="8"/>
        <v>4.29</v>
      </c>
      <c r="AQ87" s="143">
        <f t="shared" si="9"/>
        <v>2.7</v>
      </c>
      <c r="AR87" s="143">
        <f t="shared" si="10"/>
        <v>2.4024</v>
      </c>
      <c r="AS87" s="143">
        <f t="shared" si="11"/>
        <v>8.18</v>
      </c>
    </row>
    <row r="88" spans="2:45" ht="14.25">
      <c r="B88" s="15">
        <f aca="true" t="shared" si="12" ref="B88:B151">B76+1</f>
        <v>1997</v>
      </c>
      <c r="C88" s="10" t="str">
        <f aca="true" t="shared" si="13" ref="C88:C151">C76</f>
        <v>Jun</v>
      </c>
      <c r="D88" s="123">
        <v>3.31</v>
      </c>
      <c r="E88" s="123">
        <v>3.16</v>
      </c>
      <c r="F88" s="123">
        <v>3.16</v>
      </c>
      <c r="G88" s="123">
        <v>3.23</v>
      </c>
      <c r="H88" s="123">
        <v>3.31</v>
      </c>
      <c r="I88" s="123">
        <v>3.28</v>
      </c>
      <c r="J88" s="123">
        <v>3.34</v>
      </c>
      <c r="K88" s="123">
        <v>3.43</v>
      </c>
      <c r="L88" s="123">
        <v>3.15</v>
      </c>
      <c r="M88" s="123">
        <v>2.54</v>
      </c>
      <c r="N88" s="123">
        <v>2.6</v>
      </c>
      <c r="O88" s="123">
        <v>2.72</v>
      </c>
      <c r="P88" s="123">
        <v>2.39</v>
      </c>
      <c r="Q88" s="123">
        <v>2.55</v>
      </c>
      <c r="R88" s="123">
        <v>2.65</v>
      </c>
      <c r="S88" s="123">
        <v>2.54</v>
      </c>
      <c r="T88" s="123">
        <v>2.63</v>
      </c>
      <c r="U88" s="123">
        <v>2.61</v>
      </c>
      <c r="V88" s="123">
        <v>3.81</v>
      </c>
      <c r="W88" s="123">
        <v>4.18</v>
      </c>
      <c r="X88" s="123">
        <v>4.16</v>
      </c>
      <c r="Y88" s="123">
        <v>4.04</v>
      </c>
      <c r="Z88" s="123">
        <v>4.1</v>
      </c>
      <c r="AA88" s="123">
        <v>4.19</v>
      </c>
      <c r="AB88" s="123">
        <v>4.31</v>
      </c>
      <c r="AC88" s="123">
        <v>4.27</v>
      </c>
      <c r="AD88" s="123">
        <v>4.09</v>
      </c>
      <c r="AE88" s="123">
        <v>8.19</v>
      </c>
      <c r="AF88" s="123">
        <v>8.19</v>
      </c>
      <c r="AG88" s="123">
        <v>8.19</v>
      </c>
      <c r="AH88" s="123">
        <v>8.19</v>
      </c>
      <c r="AI88" s="123">
        <v>8.2</v>
      </c>
      <c r="AJ88" s="123">
        <v>8.28</v>
      </c>
      <c r="AK88" s="123">
        <v>8.38</v>
      </c>
      <c r="AL88" s="123">
        <v>8.52</v>
      </c>
      <c r="AM88" s="123">
        <v>8.3</v>
      </c>
      <c r="AO88" s="122">
        <f aca="true" t="shared" si="14" ref="AO88:AO151">AO76+1</f>
        <v>1997.06</v>
      </c>
      <c r="AP88" s="143">
        <f t="shared" si="8"/>
        <v>3.28</v>
      </c>
      <c r="AQ88" s="143">
        <f t="shared" si="9"/>
        <v>2.65</v>
      </c>
      <c r="AR88" s="143">
        <f t="shared" si="10"/>
        <v>2.3464000000000005</v>
      </c>
      <c r="AS88" s="143">
        <f t="shared" si="11"/>
        <v>8.28</v>
      </c>
    </row>
    <row r="89" spans="2:45" ht="14.25">
      <c r="B89" s="15">
        <f t="shared" si="12"/>
        <v>1997</v>
      </c>
      <c r="C89" s="10" t="str">
        <f t="shared" si="13"/>
        <v>Jul</v>
      </c>
      <c r="D89" s="123">
        <v>3.1</v>
      </c>
      <c r="E89" s="123">
        <v>3.14</v>
      </c>
      <c r="F89" s="123">
        <v>3.06</v>
      </c>
      <c r="G89" s="123">
        <v>3.13</v>
      </c>
      <c r="H89" s="123">
        <v>3.2</v>
      </c>
      <c r="I89" s="123">
        <v>3.14</v>
      </c>
      <c r="J89" s="123">
        <v>3.33</v>
      </c>
      <c r="K89" s="123">
        <v>3.32</v>
      </c>
      <c r="L89" s="123">
        <v>3.36</v>
      </c>
      <c r="M89" s="123">
        <v>2.43</v>
      </c>
      <c r="N89" s="123">
        <v>2.45</v>
      </c>
      <c r="O89" s="123">
        <v>2.62</v>
      </c>
      <c r="P89" s="123">
        <v>2.27</v>
      </c>
      <c r="Q89" s="123">
        <v>2.45</v>
      </c>
      <c r="R89" s="123">
        <v>2.44</v>
      </c>
      <c r="S89" s="123">
        <v>2.38</v>
      </c>
      <c r="T89" s="123">
        <v>2.41</v>
      </c>
      <c r="U89" s="123">
        <v>2.6</v>
      </c>
      <c r="V89" s="123">
        <v>3.82</v>
      </c>
      <c r="W89" s="123">
        <v>3.99</v>
      </c>
      <c r="X89" s="123">
        <v>4.06</v>
      </c>
      <c r="Y89" s="123">
        <v>3.73</v>
      </c>
      <c r="Z89" s="123">
        <v>3.74</v>
      </c>
      <c r="AA89" s="123">
        <v>3.84</v>
      </c>
      <c r="AB89" s="123">
        <v>3.89</v>
      </c>
      <c r="AC89" s="123">
        <v>3.63</v>
      </c>
      <c r="AD89" s="123">
        <v>3.88</v>
      </c>
      <c r="AE89" s="123">
        <v>7.36</v>
      </c>
      <c r="AF89" s="123">
        <v>7.36</v>
      </c>
      <c r="AG89" s="123">
        <v>7.36</v>
      </c>
      <c r="AH89" s="123">
        <v>7.52</v>
      </c>
      <c r="AI89" s="123">
        <v>7.57</v>
      </c>
      <c r="AJ89" s="123">
        <v>7.66</v>
      </c>
      <c r="AK89" s="123">
        <v>7.63</v>
      </c>
      <c r="AL89" s="123">
        <v>7.78</v>
      </c>
      <c r="AM89" s="123">
        <v>7.75</v>
      </c>
      <c r="AO89" s="122">
        <f t="shared" si="14"/>
        <v>1997.07</v>
      </c>
      <c r="AP89" s="143">
        <f t="shared" si="8"/>
        <v>3.14</v>
      </c>
      <c r="AQ89" s="143">
        <f t="shared" si="9"/>
        <v>2.44</v>
      </c>
      <c r="AR89" s="143">
        <f t="shared" si="10"/>
        <v>2.1504000000000003</v>
      </c>
      <c r="AS89" s="143">
        <f t="shared" si="11"/>
        <v>7.66</v>
      </c>
    </row>
    <row r="90" spans="2:45" ht="14.25">
      <c r="B90" s="15">
        <f t="shared" si="12"/>
        <v>1997</v>
      </c>
      <c r="C90" s="10" t="str">
        <f t="shared" si="13"/>
        <v>Aug</v>
      </c>
      <c r="D90" s="123">
        <v>3.35</v>
      </c>
      <c r="E90" s="123">
        <v>3.32</v>
      </c>
      <c r="F90" s="123">
        <v>3.29</v>
      </c>
      <c r="G90" s="123">
        <v>3.37</v>
      </c>
      <c r="H90" s="123">
        <v>3.39</v>
      </c>
      <c r="I90" s="123">
        <v>3.37</v>
      </c>
      <c r="J90" s="123">
        <v>3.54</v>
      </c>
      <c r="K90" s="123">
        <v>3.56</v>
      </c>
      <c r="L90" s="123">
        <v>3.4</v>
      </c>
      <c r="M90" s="123">
        <v>2.47</v>
      </c>
      <c r="N90" s="123">
        <v>2.66</v>
      </c>
      <c r="O90" s="123">
        <v>2.75</v>
      </c>
      <c r="P90" s="123">
        <v>2.37</v>
      </c>
      <c r="Q90" s="123">
        <v>2.48</v>
      </c>
      <c r="R90" s="123">
        <v>2.56</v>
      </c>
      <c r="S90" s="123">
        <v>2.4</v>
      </c>
      <c r="T90" s="123">
        <v>2.43</v>
      </c>
      <c r="U90" s="123">
        <v>2.48</v>
      </c>
      <c r="V90" s="123">
        <v>3.82</v>
      </c>
      <c r="W90" s="123">
        <v>4</v>
      </c>
      <c r="X90" s="123">
        <v>4.11</v>
      </c>
      <c r="Y90" s="123">
        <v>3.8</v>
      </c>
      <c r="Z90" s="123">
        <v>3.73</v>
      </c>
      <c r="AA90" s="123">
        <v>3.95</v>
      </c>
      <c r="AB90" s="123">
        <v>3.9</v>
      </c>
      <c r="AC90" s="123">
        <v>3.88</v>
      </c>
      <c r="AD90" s="123">
        <v>3.95</v>
      </c>
      <c r="AE90" s="123">
        <v>7.03</v>
      </c>
      <c r="AF90" s="123">
        <v>7.03</v>
      </c>
      <c r="AG90" s="123">
        <v>7.03</v>
      </c>
      <c r="AH90" s="123">
        <v>6.86</v>
      </c>
      <c r="AI90" s="123">
        <v>6.99</v>
      </c>
      <c r="AJ90" s="123">
        <v>6.97</v>
      </c>
      <c r="AK90" s="123">
        <v>7.19</v>
      </c>
      <c r="AL90" s="123">
        <v>7.22</v>
      </c>
      <c r="AM90" s="123">
        <v>7.32</v>
      </c>
      <c r="AO90" s="122">
        <f t="shared" si="14"/>
        <v>1997.08</v>
      </c>
      <c r="AP90" s="143">
        <f t="shared" si="8"/>
        <v>3.37</v>
      </c>
      <c r="AQ90" s="143">
        <f t="shared" si="9"/>
        <v>2.56</v>
      </c>
      <c r="AR90" s="143">
        <f t="shared" si="10"/>
        <v>2.212</v>
      </c>
      <c r="AS90" s="143">
        <f t="shared" si="11"/>
        <v>6.97</v>
      </c>
    </row>
    <row r="91" spans="2:45" ht="14.25">
      <c r="B91" s="15">
        <f t="shared" si="12"/>
        <v>1997</v>
      </c>
      <c r="C91" s="10" t="str">
        <f t="shared" si="13"/>
        <v>Sep</v>
      </c>
      <c r="D91" s="123">
        <v>3.34</v>
      </c>
      <c r="E91" s="123">
        <v>3.37</v>
      </c>
      <c r="F91" s="123">
        <v>3.31</v>
      </c>
      <c r="G91" s="123">
        <v>3.41</v>
      </c>
      <c r="H91" s="123">
        <v>3.44</v>
      </c>
      <c r="I91" s="123">
        <v>3.4</v>
      </c>
      <c r="J91" s="123">
        <v>3.51</v>
      </c>
      <c r="K91" s="123">
        <v>3.6</v>
      </c>
      <c r="L91" s="123">
        <v>3.43</v>
      </c>
      <c r="M91" s="123">
        <v>2.56</v>
      </c>
      <c r="N91" s="123">
        <v>2.61</v>
      </c>
      <c r="O91" s="123">
        <v>2.68</v>
      </c>
      <c r="P91" s="123">
        <v>2.42</v>
      </c>
      <c r="Q91" s="123">
        <v>2.51</v>
      </c>
      <c r="R91" s="123">
        <v>2.55</v>
      </c>
      <c r="S91" s="123">
        <v>2.57</v>
      </c>
      <c r="T91" s="123">
        <v>2.36</v>
      </c>
      <c r="U91" s="123">
        <v>2.73</v>
      </c>
      <c r="V91" s="123">
        <v>3.62</v>
      </c>
      <c r="W91" s="123">
        <v>3.81</v>
      </c>
      <c r="X91" s="123">
        <v>3.89</v>
      </c>
      <c r="Y91" s="123">
        <v>3.65</v>
      </c>
      <c r="Z91" s="123">
        <v>3.64</v>
      </c>
      <c r="AA91" s="123">
        <v>3.71</v>
      </c>
      <c r="AB91" s="123">
        <v>3.91</v>
      </c>
      <c r="AC91" s="123">
        <v>3.86</v>
      </c>
      <c r="AD91" s="123">
        <v>3.72</v>
      </c>
      <c r="AE91" s="123">
        <v>6.32</v>
      </c>
      <c r="AF91" s="123">
        <v>6.32</v>
      </c>
      <c r="AG91" s="123">
        <v>6.32</v>
      </c>
      <c r="AH91" s="123">
        <v>6.06</v>
      </c>
      <c r="AI91" s="123">
        <v>6.6</v>
      </c>
      <c r="AJ91" s="123">
        <v>6.62</v>
      </c>
      <c r="AK91" s="123">
        <v>6.75</v>
      </c>
      <c r="AL91" s="123">
        <v>6.93</v>
      </c>
      <c r="AM91" s="123">
        <v>6.55</v>
      </c>
      <c r="AO91" s="122">
        <f t="shared" si="14"/>
        <v>1997.09</v>
      </c>
      <c r="AP91" s="143">
        <f t="shared" si="8"/>
        <v>3.4</v>
      </c>
      <c r="AQ91" s="143">
        <f t="shared" si="9"/>
        <v>2.55</v>
      </c>
      <c r="AR91" s="143">
        <f t="shared" si="10"/>
        <v>2.0776000000000003</v>
      </c>
      <c r="AS91" s="143">
        <f t="shared" si="11"/>
        <v>6.62</v>
      </c>
    </row>
    <row r="92" spans="2:45" ht="14.25">
      <c r="B92" s="15">
        <f t="shared" si="12"/>
        <v>1997</v>
      </c>
      <c r="C92" s="10" t="str">
        <f t="shared" si="13"/>
        <v>Oct</v>
      </c>
      <c r="D92" s="123">
        <v>3.27</v>
      </c>
      <c r="E92" s="123">
        <v>3.29</v>
      </c>
      <c r="F92" s="123">
        <v>3.23</v>
      </c>
      <c r="G92" s="123">
        <v>3.37</v>
      </c>
      <c r="H92" s="123">
        <v>3.4</v>
      </c>
      <c r="I92" s="123">
        <v>3.39</v>
      </c>
      <c r="J92" s="123">
        <v>3.4</v>
      </c>
      <c r="K92" s="123">
        <v>3.31</v>
      </c>
      <c r="L92" s="123">
        <v>3.31</v>
      </c>
      <c r="M92" s="123">
        <v>2.59</v>
      </c>
      <c r="N92" s="123">
        <v>2.64</v>
      </c>
      <c r="O92" s="123">
        <v>2.74</v>
      </c>
      <c r="P92" s="123">
        <v>2.56</v>
      </c>
      <c r="Q92" s="123">
        <v>2.55</v>
      </c>
      <c r="R92" s="123">
        <v>2.57</v>
      </c>
      <c r="S92" s="123">
        <v>2.59</v>
      </c>
      <c r="T92" s="123">
        <v>2.42</v>
      </c>
      <c r="U92" s="123">
        <v>2.43</v>
      </c>
      <c r="V92" s="123">
        <v>3.8</v>
      </c>
      <c r="W92" s="123">
        <v>3.94</v>
      </c>
      <c r="X92" s="123">
        <v>4.08</v>
      </c>
      <c r="Y92" s="123">
        <v>3.96</v>
      </c>
      <c r="Z92" s="123">
        <v>3.91</v>
      </c>
      <c r="AA92" s="123">
        <v>3.88</v>
      </c>
      <c r="AB92" s="123">
        <v>4.09</v>
      </c>
      <c r="AC92" s="123">
        <v>3.91</v>
      </c>
      <c r="AD92" s="123">
        <v>3.77</v>
      </c>
      <c r="AE92" s="123">
        <v>6.26</v>
      </c>
      <c r="AF92" s="123">
        <v>6.26</v>
      </c>
      <c r="AG92" s="123">
        <v>6.26</v>
      </c>
      <c r="AH92" s="123">
        <v>6.25</v>
      </c>
      <c r="AI92" s="123">
        <v>6.16</v>
      </c>
      <c r="AJ92" s="123">
        <v>6.33</v>
      </c>
      <c r="AK92" s="123">
        <v>6.39</v>
      </c>
      <c r="AL92" s="123">
        <v>6.47</v>
      </c>
      <c r="AM92" s="123">
        <v>6.38</v>
      </c>
      <c r="AO92" s="122">
        <f t="shared" si="14"/>
        <v>1997.1</v>
      </c>
      <c r="AP92" s="143">
        <f t="shared" si="8"/>
        <v>3.39</v>
      </c>
      <c r="AQ92" s="143">
        <f t="shared" si="9"/>
        <v>2.57</v>
      </c>
      <c r="AR92" s="143">
        <f t="shared" si="10"/>
        <v>2.1728</v>
      </c>
      <c r="AS92" s="143">
        <f t="shared" si="11"/>
        <v>6.33</v>
      </c>
    </row>
    <row r="93" spans="2:45" ht="14.25">
      <c r="B93" s="15">
        <f t="shared" si="12"/>
        <v>1997</v>
      </c>
      <c r="C93" s="10" t="str">
        <f t="shared" si="13"/>
        <v>Nov</v>
      </c>
      <c r="D93" s="123">
        <v>3.18</v>
      </c>
      <c r="E93" s="123">
        <v>3.22</v>
      </c>
      <c r="F93" s="123">
        <v>3.17</v>
      </c>
      <c r="G93" s="123">
        <v>3.27</v>
      </c>
      <c r="H93" s="123">
        <v>3.25</v>
      </c>
      <c r="I93" s="123">
        <v>3.3</v>
      </c>
      <c r="J93" s="123">
        <v>3.28</v>
      </c>
      <c r="K93" s="123">
        <v>3.22</v>
      </c>
      <c r="L93" s="123">
        <v>3.31</v>
      </c>
      <c r="M93" s="123">
        <v>2.41</v>
      </c>
      <c r="N93" s="123">
        <v>2.57</v>
      </c>
      <c r="O93" s="123">
        <v>2.68</v>
      </c>
      <c r="P93" s="123">
        <v>2.44</v>
      </c>
      <c r="Q93" s="123">
        <v>2.47</v>
      </c>
      <c r="R93" s="123">
        <v>2.48</v>
      </c>
      <c r="S93" s="123">
        <v>2.42</v>
      </c>
      <c r="T93" s="123">
        <v>2.33</v>
      </c>
      <c r="U93" s="123">
        <v>2.48</v>
      </c>
      <c r="V93" s="123">
        <v>3.68</v>
      </c>
      <c r="W93" s="123">
        <v>3.91</v>
      </c>
      <c r="X93" s="123">
        <v>3.88</v>
      </c>
      <c r="Y93" s="123">
        <v>3.84</v>
      </c>
      <c r="Z93" s="123">
        <v>3.81</v>
      </c>
      <c r="AA93" s="123">
        <v>3.79</v>
      </c>
      <c r="AB93" s="123">
        <v>3.96</v>
      </c>
      <c r="AC93" s="123">
        <v>4.01</v>
      </c>
      <c r="AD93" s="123">
        <v>3.91</v>
      </c>
      <c r="AE93" s="123">
        <v>6.6</v>
      </c>
      <c r="AF93" s="123">
        <v>6.6</v>
      </c>
      <c r="AG93" s="123">
        <v>6.6</v>
      </c>
      <c r="AH93" s="123">
        <v>6.55</v>
      </c>
      <c r="AI93" s="123">
        <v>6.78</v>
      </c>
      <c r="AJ93" s="123">
        <v>6.67</v>
      </c>
      <c r="AK93" s="123">
        <v>6.69</v>
      </c>
      <c r="AL93" s="123">
        <v>6.92</v>
      </c>
      <c r="AM93" s="123">
        <v>6.67</v>
      </c>
      <c r="AO93" s="122">
        <f t="shared" si="14"/>
        <v>1997.11</v>
      </c>
      <c r="AP93" s="143">
        <f t="shared" si="8"/>
        <v>3.3</v>
      </c>
      <c r="AQ93" s="143">
        <f t="shared" si="9"/>
        <v>2.48</v>
      </c>
      <c r="AR93" s="143">
        <f t="shared" si="10"/>
        <v>2.1224000000000003</v>
      </c>
      <c r="AS93" s="143">
        <f t="shared" si="11"/>
        <v>6.67</v>
      </c>
    </row>
    <row r="94" spans="2:45" ht="14.25">
      <c r="B94" s="15">
        <f t="shared" si="12"/>
        <v>1997</v>
      </c>
      <c r="C94" s="10" t="str">
        <f t="shared" si="13"/>
        <v>Dec</v>
      </c>
      <c r="D94" s="123">
        <v>3.11</v>
      </c>
      <c r="E94" s="123">
        <v>3.07</v>
      </c>
      <c r="F94" s="123">
        <v>3.06</v>
      </c>
      <c r="G94" s="123">
        <v>3.14</v>
      </c>
      <c r="H94" s="123">
        <v>3.18</v>
      </c>
      <c r="I94" s="123">
        <v>3.16</v>
      </c>
      <c r="J94" s="123">
        <v>3.17</v>
      </c>
      <c r="K94" s="123">
        <v>3.26</v>
      </c>
      <c r="L94" s="123">
        <v>3.16</v>
      </c>
      <c r="M94" s="123">
        <v>2.41</v>
      </c>
      <c r="N94" s="123">
        <v>2.52</v>
      </c>
      <c r="O94" s="123">
        <v>2.61</v>
      </c>
      <c r="P94" s="123">
        <v>2.42</v>
      </c>
      <c r="Q94" s="123">
        <v>2.46</v>
      </c>
      <c r="R94" s="123">
        <v>2.52</v>
      </c>
      <c r="S94" s="123">
        <v>2.46</v>
      </c>
      <c r="T94" s="123">
        <v>2.4</v>
      </c>
      <c r="U94" s="123">
        <v>2.54</v>
      </c>
      <c r="V94" s="123">
        <v>3.6</v>
      </c>
      <c r="W94" s="123">
        <v>3.83</v>
      </c>
      <c r="X94" s="123">
        <v>3.85</v>
      </c>
      <c r="Y94" s="123">
        <v>3.72</v>
      </c>
      <c r="Z94" s="123">
        <v>3.78</v>
      </c>
      <c r="AA94" s="123">
        <v>3.78</v>
      </c>
      <c r="AB94" s="123">
        <v>3.85</v>
      </c>
      <c r="AC94" s="123">
        <v>3.93</v>
      </c>
      <c r="AD94" s="123">
        <v>3.89</v>
      </c>
      <c r="AE94" s="123">
        <v>6.5</v>
      </c>
      <c r="AF94" s="123">
        <v>6.5</v>
      </c>
      <c r="AG94" s="123">
        <v>6.5</v>
      </c>
      <c r="AH94" s="123">
        <v>6.54</v>
      </c>
      <c r="AI94" s="123">
        <v>6.6</v>
      </c>
      <c r="AJ94" s="123">
        <v>6.58</v>
      </c>
      <c r="AK94" s="123">
        <v>6.61</v>
      </c>
      <c r="AL94" s="123">
        <v>6.77</v>
      </c>
      <c r="AM94" s="123">
        <v>6.74</v>
      </c>
      <c r="AO94" s="122">
        <f t="shared" si="14"/>
        <v>1997.12</v>
      </c>
      <c r="AP94" s="143">
        <f t="shared" si="8"/>
        <v>3.16</v>
      </c>
      <c r="AQ94" s="143">
        <f t="shared" si="9"/>
        <v>2.52</v>
      </c>
      <c r="AR94" s="143">
        <f t="shared" si="10"/>
        <v>2.1168</v>
      </c>
      <c r="AS94" s="143">
        <f t="shared" si="11"/>
        <v>6.58</v>
      </c>
    </row>
    <row r="95" spans="2:45" ht="14.25">
      <c r="B95" s="15">
        <f t="shared" si="12"/>
        <v>1998</v>
      </c>
      <c r="C95" s="10" t="str">
        <f t="shared" si="13"/>
        <v>Jan</v>
      </c>
      <c r="D95" s="123">
        <v>3.06</v>
      </c>
      <c r="E95" s="123">
        <v>3.05</v>
      </c>
      <c r="F95" s="123">
        <v>3</v>
      </c>
      <c r="G95" s="123">
        <v>3.1</v>
      </c>
      <c r="H95" s="123">
        <v>3.16</v>
      </c>
      <c r="I95" s="123">
        <v>3.1</v>
      </c>
      <c r="J95" s="123">
        <v>3.14</v>
      </c>
      <c r="K95" s="123">
        <v>3.13</v>
      </c>
      <c r="L95" s="123">
        <v>3.11</v>
      </c>
      <c r="M95" s="123">
        <v>2.37</v>
      </c>
      <c r="N95" s="123">
        <v>2.47</v>
      </c>
      <c r="O95" s="123">
        <v>2.61</v>
      </c>
      <c r="P95" s="123">
        <v>2.37</v>
      </c>
      <c r="Q95" s="123">
        <v>2.45</v>
      </c>
      <c r="R95" s="123">
        <v>2.5</v>
      </c>
      <c r="S95" s="123">
        <v>2.45</v>
      </c>
      <c r="T95" s="123">
        <v>2.39</v>
      </c>
      <c r="U95" s="123">
        <v>2.49</v>
      </c>
      <c r="V95" s="123">
        <v>3.69</v>
      </c>
      <c r="W95" s="123">
        <v>3.87</v>
      </c>
      <c r="X95" s="123">
        <v>4.01</v>
      </c>
      <c r="Y95" s="123">
        <v>3.85</v>
      </c>
      <c r="Z95" s="123">
        <v>3.95</v>
      </c>
      <c r="AA95" s="123">
        <v>3.87</v>
      </c>
      <c r="AB95" s="123">
        <v>3.98</v>
      </c>
      <c r="AC95" s="123">
        <v>3.99</v>
      </c>
      <c r="AD95" s="123">
        <v>3.91</v>
      </c>
      <c r="AE95" s="123">
        <v>6.58</v>
      </c>
      <c r="AF95" s="123">
        <v>6.58</v>
      </c>
      <c r="AG95" s="123">
        <v>6.58</v>
      </c>
      <c r="AH95" s="123">
        <v>6.47</v>
      </c>
      <c r="AI95" s="123">
        <v>6.57</v>
      </c>
      <c r="AJ95" s="123">
        <v>6.49</v>
      </c>
      <c r="AK95" s="123">
        <v>6.57</v>
      </c>
      <c r="AL95" s="123">
        <v>6.72</v>
      </c>
      <c r="AM95" s="123">
        <v>6.63</v>
      </c>
      <c r="AO95" s="122">
        <f t="shared" si="14"/>
        <v>1998.01</v>
      </c>
      <c r="AP95" s="143">
        <f t="shared" si="8"/>
        <v>3.1</v>
      </c>
      <c r="AQ95" s="143">
        <f t="shared" si="9"/>
        <v>2.5</v>
      </c>
      <c r="AR95" s="143">
        <f t="shared" si="10"/>
        <v>2.1672000000000002</v>
      </c>
      <c r="AS95" s="143">
        <f t="shared" si="11"/>
        <v>6.49</v>
      </c>
    </row>
    <row r="96" spans="2:45" ht="14.25">
      <c r="B96" s="15">
        <f t="shared" si="12"/>
        <v>1998</v>
      </c>
      <c r="C96" s="10" t="str">
        <f t="shared" si="13"/>
        <v>Feb</v>
      </c>
      <c r="D96" s="123">
        <v>3.12</v>
      </c>
      <c r="E96" s="123">
        <v>3.08</v>
      </c>
      <c r="F96" s="123">
        <v>3.06</v>
      </c>
      <c r="G96" s="123">
        <v>3.18</v>
      </c>
      <c r="H96" s="123">
        <v>3.19</v>
      </c>
      <c r="I96" s="123">
        <v>3.16</v>
      </c>
      <c r="J96" s="123">
        <v>3.2</v>
      </c>
      <c r="K96" s="123">
        <v>3.1</v>
      </c>
      <c r="L96" s="123">
        <v>3.16</v>
      </c>
      <c r="M96" s="123">
        <v>2.45</v>
      </c>
      <c r="N96" s="123">
        <v>2.54</v>
      </c>
      <c r="O96" s="123">
        <v>2.63</v>
      </c>
      <c r="P96" s="123">
        <v>2.43</v>
      </c>
      <c r="Q96" s="123">
        <v>2.5</v>
      </c>
      <c r="R96" s="123">
        <v>2.55</v>
      </c>
      <c r="S96" s="123">
        <v>2.51</v>
      </c>
      <c r="T96" s="123">
        <v>2.37</v>
      </c>
      <c r="U96" s="123">
        <v>2.52</v>
      </c>
      <c r="V96" s="123">
        <v>3.64</v>
      </c>
      <c r="W96" s="123">
        <v>3.8</v>
      </c>
      <c r="X96" s="123">
        <v>3.98</v>
      </c>
      <c r="Y96" s="123">
        <v>3.89</v>
      </c>
      <c r="Z96" s="123">
        <v>3.87</v>
      </c>
      <c r="AA96" s="123">
        <v>3.85</v>
      </c>
      <c r="AB96" s="123">
        <v>3.93</v>
      </c>
      <c r="AC96" s="123">
        <v>3.75</v>
      </c>
      <c r="AD96" s="123">
        <v>3.92</v>
      </c>
      <c r="AE96" s="123">
        <v>6.28</v>
      </c>
      <c r="AF96" s="123">
        <v>6.28</v>
      </c>
      <c r="AG96" s="123">
        <v>6.28</v>
      </c>
      <c r="AH96" s="123">
        <v>6.36</v>
      </c>
      <c r="AI96" s="123">
        <v>6.36</v>
      </c>
      <c r="AJ96" s="123">
        <v>6.36</v>
      </c>
      <c r="AK96" s="123">
        <v>6.43</v>
      </c>
      <c r="AL96" s="123">
        <v>6.63</v>
      </c>
      <c r="AM96" s="123">
        <v>6.54</v>
      </c>
      <c r="AO96" s="122">
        <f t="shared" si="14"/>
        <v>1998.02</v>
      </c>
      <c r="AP96" s="143">
        <f t="shared" si="8"/>
        <v>3.16</v>
      </c>
      <c r="AQ96" s="143">
        <f t="shared" si="9"/>
        <v>2.55</v>
      </c>
      <c r="AR96" s="143">
        <f t="shared" si="10"/>
        <v>2.156</v>
      </c>
      <c r="AS96" s="143">
        <f t="shared" si="11"/>
        <v>6.36</v>
      </c>
    </row>
    <row r="97" spans="2:45" ht="14.25">
      <c r="B97" s="15">
        <f t="shared" si="12"/>
        <v>1998</v>
      </c>
      <c r="C97" s="10" t="str">
        <f t="shared" si="13"/>
        <v>Mar</v>
      </c>
      <c r="D97" s="123">
        <v>3.07</v>
      </c>
      <c r="E97" s="123">
        <v>3.12</v>
      </c>
      <c r="F97" s="123">
        <v>3.1</v>
      </c>
      <c r="G97" s="123">
        <v>3.16</v>
      </c>
      <c r="H97" s="123">
        <v>3.16</v>
      </c>
      <c r="I97" s="123">
        <v>3.14</v>
      </c>
      <c r="J97" s="123">
        <v>3.15</v>
      </c>
      <c r="K97" s="123">
        <v>3.17</v>
      </c>
      <c r="L97" s="123">
        <v>3.09</v>
      </c>
      <c r="M97" s="123">
        <v>2.4</v>
      </c>
      <c r="N97" s="123">
        <v>2.51</v>
      </c>
      <c r="O97" s="123">
        <v>2.6</v>
      </c>
      <c r="P97" s="123">
        <v>2.37</v>
      </c>
      <c r="Q97" s="123">
        <v>2.54</v>
      </c>
      <c r="R97" s="123">
        <v>2.51</v>
      </c>
      <c r="S97" s="123">
        <v>2.48</v>
      </c>
      <c r="T97" s="123">
        <v>2.45</v>
      </c>
      <c r="U97" s="123">
        <v>2.45</v>
      </c>
      <c r="V97" s="123">
        <v>3.7</v>
      </c>
      <c r="W97" s="123">
        <v>3.93</v>
      </c>
      <c r="X97" s="123">
        <v>3.98</v>
      </c>
      <c r="Y97" s="123">
        <v>3.92</v>
      </c>
      <c r="Z97" s="123">
        <v>3.97</v>
      </c>
      <c r="AA97" s="123">
        <v>3.89</v>
      </c>
      <c r="AB97" s="123">
        <v>4</v>
      </c>
      <c r="AC97" s="123">
        <v>4.05</v>
      </c>
      <c r="AD97" s="123">
        <v>4.03</v>
      </c>
      <c r="AE97" s="123">
        <v>6.13</v>
      </c>
      <c r="AF97" s="123">
        <v>6.13</v>
      </c>
      <c r="AG97" s="123">
        <v>6.13</v>
      </c>
      <c r="AH97" s="123">
        <v>6.18</v>
      </c>
      <c r="AI97" s="123">
        <v>6.24</v>
      </c>
      <c r="AJ97" s="123">
        <v>6.22</v>
      </c>
      <c r="AK97" s="123">
        <v>6.26</v>
      </c>
      <c r="AL97" s="123">
        <v>6.38</v>
      </c>
      <c r="AM97" s="123">
        <v>6.34</v>
      </c>
      <c r="AO97" s="122">
        <f t="shared" si="14"/>
        <v>1998.03</v>
      </c>
      <c r="AP97" s="143">
        <f t="shared" si="8"/>
        <v>3.14</v>
      </c>
      <c r="AQ97" s="143">
        <f t="shared" si="9"/>
        <v>2.51</v>
      </c>
      <c r="AR97" s="143">
        <f t="shared" si="10"/>
        <v>2.1784000000000003</v>
      </c>
      <c r="AS97" s="143">
        <f t="shared" si="11"/>
        <v>6.22</v>
      </c>
    </row>
    <row r="98" spans="2:45" ht="14.25">
      <c r="B98" s="15">
        <f t="shared" si="12"/>
        <v>1998</v>
      </c>
      <c r="C98" s="10" t="str">
        <f t="shared" si="13"/>
        <v>Apr</v>
      </c>
      <c r="D98" s="123">
        <v>2.89</v>
      </c>
      <c r="E98" s="123">
        <v>2.85</v>
      </c>
      <c r="F98" s="123">
        <v>2.84</v>
      </c>
      <c r="G98" s="123">
        <v>2.92</v>
      </c>
      <c r="H98" s="123">
        <v>2.95</v>
      </c>
      <c r="I98" s="123">
        <v>2.88</v>
      </c>
      <c r="J98" s="123">
        <v>2.89</v>
      </c>
      <c r="K98" s="123">
        <v>2.83</v>
      </c>
      <c r="L98" s="123">
        <v>2.87</v>
      </c>
      <c r="M98" s="123">
        <v>2.27</v>
      </c>
      <c r="N98" s="123">
        <v>2.38</v>
      </c>
      <c r="O98" s="123">
        <v>2.45</v>
      </c>
      <c r="P98" s="123">
        <v>2.21</v>
      </c>
      <c r="Q98" s="123">
        <v>2.45</v>
      </c>
      <c r="R98" s="123">
        <v>2.32</v>
      </c>
      <c r="S98" s="123">
        <v>2.35</v>
      </c>
      <c r="T98" s="123">
        <v>2.24</v>
      </c>
      <c r="U98" s="123">
        <v>2.43</v>
      </c>
      <c r="V98" s="123">
        <v>3.52</v>
      </c>
      <c r="W98" s="123">
        <v>3.73</v>
      </c>
      <c r="X98" s="123">
        <v>3.78</v>
      </c>
      <c r="Y98" s="123">
        <v>3.64</v>
      </c>
      <c r="Z98" s="123">
        <v>3.77</v>
      </c>
      <c r="AA98" s="123">
        <v>3.68</v>
      </c>
      <c r="AB98" s="123">
        <v>3.79</v>
      </c>
      <c r="AC98" s="123">
        <v>3.7</v>
      </c>
      <c r="AD98" s="123">
        <v>3.83</v>
      </c>
      <c r="AE98" s="123">
        <v>6.17</v>
      </c>
      <c r="AF98" s="123">
        <v>6.17</v>
      </c>
      <c r="AG98" s="123">
        <v>6.17</v>
      </c>
      <c r="AH98" s="123">
        <v>6.19</v>
      </c>
      <c r="AI98" s="123">
        <v>6.35</v>
      </c>
      <c r="AJ98" s="123">
        <v>6.23</v>
      </c>
      <c r="AK98" s="123">
        <v>6.31</v>
      </c>
      <c r="AL98" s="123">
        <v>6.38</v>
      </c>
      <c r="AM98" s="123">
        <v>6.33</v>
      </c>
      <c r="AO98" s="122">
        <f t="shared" si="14"/>
        <v>1998.04</v>
      </c>
      <c r="AP98" s="143">
        <f t="shared" si="8"/>
        <v>2.88</v>
      </c>
      <c r="AQ98" s="143">
        <f t="shared" si="9"/>
        <v>2.32</v>
      </c>
      <c r="AR98" s="143">
        <f t="shared" si="10"/>
        <v>2.0608000000000004</v>
      </c>
      <c r="AS98" s="143">
        <f t="shared" si="11"/>
        <v>6.23</v>
      </c>
    </row>
    <row r="99" spans="2:45" ht="14.25">
      <c r="B99" s="15">
        <f t="shared" si="12"/>
        <v>1998</v>
      </c>
      <c r="C99" s="10" t="str">
        <f t="shared" si="13"/>
        <v>May</v>
      </c>
      <c r="D99" s="123">
        <v>2.89</v>
      </c>
      <c r="E99" s="123">
        <v>2.87</v>
      </c>
      <c r="F99" s="123">
        <v>2.87</v>
      </c>
      <c r="G99" s="123">
        <v>2.95</v>
      </c>
      <c r="H99" s="123">
        <v>2.93</v>
      </c>
      <c r="I99" s="123">
        <v>2.9</v>
      </c>
      <c r="J99" s="123">
        <v>2.98</v>
      </c>
      <c r="K99" s="123">
        <v>2.91</v>
      </c>
      <c r="L99" s="123">
        <v>2.94</v>
      </c>
      <c r="M99" s="123">
        <v>2.28</v>
      </c>
      <c r="N99" s="123">
        <v>2.47</v>
      </c>
      <c r="O99" s="123">
        <v>2.47</v>
      </c>
      <c r="P99" s="123">
        <v>2.29</v>
      </c>
      <c r="Q99" s="123">
        <v>2.38</v>
      </c>
      <c r="R99" s="123">
        <v>2.38</v>
      </c>
      <c r="S99" s="123">
        <v>2.38</v>
      </c>
      <c r="T99" s="123">
        <v>2.37</v>
      </c>
      <c r="U99" s="123">
        <v>2.56</v>
      </c>
      <c r="V99" s="123">
        <v>3.46</v>
      </c>
      <c r="W99" s="123">
        <v>3.6</v>
      </c>
      <c r="X99" s="123">
        <v>3.6</v>
      </c>
      <c r="Y99" s="123">
        <v>3.65</v>
      </c>
      <c r="Z99" s="123">
        <v>3.69</v>
      </c>
      <c r="AA99" s="123">
        <v>3.58</v>
      </c>
      <c r="AB99" s="123">
        <v>3.79</v>
      </c>
      <c r="AC99" s="123">
        <v>3.65</v>
      </c>
      <c r="AD99" s="123">
        <v>3.82</v>
      </c>
      <c r="AE99" s="123">
        <v>6.07</v>
      </c>
      <c r="AF99" s="123">
        <v>6.07</v>
      </c>
      <c r="AG99" s="123">
        <v>6.07</v>
      </c>
      <c r="AH99" s="123">
        <v>6.13</v>
      </c>
      <c r="AI99" s="123">
        <v>6.25</v>
      </c>
      <c r="AJ99" s="123">
        <v>6.23</v>
      </c>
      <c r="AK99" s="123">
        <v>6.29</v>
      </c>
      <c r="AL99" s="123">
        <v>6.38</v>
      </c>
      <c r="AM99" s="123">
        <v>6.33</v>
      </c>
      <c r="AO99" s="122">
        <f t="shared" si="14"/>
        <v>1998.05</v>
      </c>
      <c r="AP99" s="143">
        <f t="shared" si="8"/>
        <v>2.9</v>
      </c>
      <c r="AQ99" s="143">
        <f t="shared" si="9"/>
        <v>2.38</v>
      </c>
      <c r="AR99" s="143">
        <f t="shared" si="10"/>
        <v>2.0048000000000004</v>
      </c>
      <c r="AS99" s="143">
        <f t="shared" si="11"/>
        <v>6.23</v>
      </c>
    </row>
    <row r="100" spans="2:45" ht="14.25">
      <c r="B100" s="15">
        <f t="shared" si="12"/>
        <v>1998</v>
      </c>
      <c r="C100" s="10" t="str">
        <f t="shared" si="13"/>
        <v>Jun</v>
      </c>
      <c r="D100" s="123">
        <v>2.74</v>
      </c>
      <c r="E100" s="123">
        <v>2.67</v>
      </c>
      <c r="F100" s="123">
        <v>2.68</v>
      </c>
      <c r="G100" s="123">
        <v>2.71</v>
      </c>
      <c r="H100" s="123">
        <v>2.73</v>
      </c>
      <c r="I100" s="123">
        <v>2.7</v>
      </c>
      <c r="J100" s="123">
        <v>2.78</v>
      </c>
      <c r="K100" s="123">
        <v>2.8</v>
      </c>
      <c r="L100" s="123">
        <v>2.69</v>
      </c>
      <c r="M100" s="123">
        <v>2.23</v>
      </c>
      <c r="N100" s="123">
        <v>2.36</v>
      </c>
      <c r="O100" s="123">
        <v>2.44</v>
      </c>
      <c r="P100" s="123">
        <v>2.18</v>
      </c>
      <c r="Q100" s="123">
        <v>2.28</v>
      </c>
      <c r="R100" s="123">
        <v>2.28</v>
      </c>
      <c r="S100" s="123">
        <v>2.3</v>
      </c>
      <c r="T100" s="123">
        <v>2.23</v>
      </c>
      <c r="U100" s="123">
        <v>2.35</v>
      </c>
      <c r="V100" s="123">
        <v>3.43</v>
      </c>
      <c r="W100" s="123">
        <v>3.45</v>
      </c>
      <c r="X100" s="123">
        <v>3.56</v>
      </c>
      <c r="Y100" s="123">
        <v>3.54</v>
      </c>
      <c r="Z100" s="123">
        <v>3.56</v>
      </c>
      <c r="AA100" s="123">
        <v>3.48</v>
      </c>
      <c r="AB100" s="123">
        <v>3.66</v>
      </c>
      <c r="AC100" s="123">
        <v>3.65</v>
      </c>
      <c r="AD100" s="123">
        <v>3.73</v>
      </c>
      <c r="AE100" s="123">
        <v>5.89</v>
      </c>
      <c r="AF100" s="123">
        <v>5.89</v>
      </c>
      <c r="AG100" s="123">
        <v>5.89</v>
      </c>
      <c r="AH100" s="123">
        <v>5.93</v>
      </c>
      <c r="AI100" s="123">
        <v>5.97</v>
      </c>
      <c r="AJ100" s="123">
        <v>5.94</v>
      </c>
      <c r="AK100" s="123">
        <v>5.96</v>
      </c>
      <c r="AL100" s="123">
        <v>6.09</v>
      </c>
      <c r="AM100" s="123">
        <v>5.95</v>
      </c>
      <c r="AO100" s="122">
        <f t="shared" si="14"/>
        <v>1998.06</v>
      </c>
      <c r="AP100" s="143">
        <f t="shared" si="8"/>
        <v>2.7</v>
      </c>
      <c r="AQ100" s="143">
        <f t="shared" si="9"/>
        <v>2.28</v>
      </c>
      <c r="AR100" s="143">
        <f t="shared" si="10"/>
        <v>1.9488</v>
      </c>
      <c r="AS100" s="143">
        <f t="shared" si="11"/>
        <v>5.94</v>
      </c>
    </row>
    <row r="101" spans="2:45" ht="14.25">
      <c r="B101" s="15">
        <f t="shared" si="12"/>
        <v>1998</v>
      </c>
      <c r="C101" s="10" t="str">
        <f t="shared" si="13"/>
        <v>Jul</v>
      </c>
      <c r="D101" s="123">
        <v>2.45</v>
      </c>
      <c r="E101" s="123">
        <v>2.5</v>
      </c>
      <c r="F101" s="123">
        <v>2.52</v>
      </c>
      <c r="G101" s="123">
        <v>2.43</v>
      </c>
      <c r="H101" s="123">
        <v>2.47</v>
      </c>
      <c r="I101" s="123">
        <v>2.53</v>
      </c>
      <c r="J101" s="123">
        <v>2.64</v>
      </c>
      <c r="K101" s="123">
        <v>2.61</v>
      </c>
      <c r="L101" s="123">
        <v>2.63</v>
      </c>
      <c r="M101" s="123">
        <v>2.08</v>
      </c>
      <c r="N101" s="123">
        <v>2.29</v>
      </c>
      <c r="O101" s="123">
        <v>2.33</v>
      </c>
      <c r="P101" s="123">
        <v>2.03</v>
      </c>
      <c r="Q101" s="123">
        <v>2.14</v>
      </c>
      <c r="R101" s="123">
        <v>2.19</v>
      </c>
      <c r="S101" s="123">
        <v>2.19</v>
      </c>
      <c r="T101" s="123">
        <v>2.21</v>
      </c>
      <c r="U101" s="123">
        <v>2.2</v>
      </c>
      <c r="V101" s="123">
        <v>3.03</v>
      </c>
      <c r="W101" s="123">
        <v>3.18</v>
      </c>
      <c r="X101" s="123">
        <v>3.38</v>
      </c>
      <c r="Y101" s="123">
        <v>3.17</v>
      </c>
      <c r="Z101" s="123">
        <v>3.21</v>
      </c>
      <c r="AA101" s="123">
        <v>3.24</v>
      </c>
      <c r="AB101" s="123">
        <v>3.49</v>
      </c>
      <c r="AC101" s="123">
        <v>3.46</v>
      </c>
      <c r="AD101" s="123">
        <v>3.63</v>
      </c>
      <c r="AE101" s="123">
        <v>5.89</v>
      </c>
      <c r="AF101" s="123">
        <v>5.89</v>
      </c>
      <c r="AG101" s="123">
        <v>5.89</v>
      </c>
      <c r="AH101" s="123">
        <v>6.02</v>
      </c>
      <c r="AI101" s="123">
        <v>6.06</v>
      </c>
      <c r="AJ101" s="123">
        <v>6.05</v>
      </c>
      <c r="AK101" s="123">
        <v>5.92</v>
      </c>
      <c r="AL101" s="123">
        <v>6.09</v>
      </c>
      <c r="AM101" s="123">
        <v>5.99</v>
      </c>
      <c r="AO101" s="122">
        <f t="shared" si="14"/>
        <v>1998.07</v>
      </c>
      <c r="AP101" s="143">
        <f t="shared" si="8"/>
        <v>2.53</v>
      </c>
      <c r="AQ101" s="143">
        <f t="shared" si="9"/>
        <v>2.19</v>
      </c>
      <c r="AR101" s="143">
        <f t="shared" si="10"/>
        <v>1.8144000000000002</v>
      </c>
      <c r="AS101" s="143">
        <f t="shared" si="11"/>
        <v>6.05</v>
      </c>
    </row>
    <row r="102" spans="2:45" ht="14.25">
      <c r="B102" s="15">
        <f t="shared" si="12"/>
        <v>1998</v>
      </c>
      <c r="C102" s="10" t="str">
        <f t="shared" si="13"/>
        <v>Aug</v>
      </c>
      <c r="D102" s="123">
        <v>2.21</v>
      </c>
      <c r="E102" s="123">
        <v>2.28</v>
      </c>
      <c r="F102" s="123">
        <v>2.26</v>
      </c>
      <c r="G102" s="123">
        <v>2.27</v>
      </c>
      <c r="H102" s="123">
        <v>2.34</v>
      </c>
      <c r="I102" s="123">
        <v>2.31</v>
      </c>
      <c r="J102" s="123">
        <v>2.35</v>
      </c>
      <c r="K102" s="123">
        <v>2.4</v>
      </c>
      <c r="L102" s="123">
        <v>2.27</v>
      </c>
      <c r="M102" s="123">
        <v>1.78</v>
      </c>
      <c r="N102" s="123">
        <v>1.89</v>
      </c>
      <c r="O102" s="123">
        <v>2.04</v>
      </c>
      <c r="P102" s="123">
        <v>1.85</v>
      </c>
      <c r="Q102" s="123">
        <v>1.82</v>
      </c>
      <c r="R102" s="123">
        <v>1.96</v>
      </c>
      <c r="S102" s="123">
        <v>1.75</v>
      </c>
      <c r="T102" s="123">
        <v>1.83</v>
      </c>
      <c r="U102" s="123">
        <v>1.84</v>
      </c>
      <c r="V102" s="123">
        <v>2.67</v>
      </c>
      <c r="W102" s="123">
        <v>2.67</v>
      </c>
      <c r="X102" s="123">
        <v>2.87</v>
      </c>
      <c r="Y102" s="123">
        <v>2.76</v>
      </c>
      <c r="Z102" s="123">
        <v>2.73</v>
      </c>
      <c r="AA102" s="123">
        <v>2.77</v>
      </c>
      <c r="AB102" s="123">
        <v>2.94</v>
      </c>
      <c r="AC102" s="123">
        <v>2.93</v>
      </c>
      <c r="AD102" s="123">
        <v>3.1</v>
      </c>
      <c r="AE102" s="123">
        <v>5.16</v>
      </c>
      <c r="AF102" s="123">
        <v>5.16</v>
      </c>
      <c r="AG102" s="123">
        <v>5.16</v>
      </c>
      <c r="AH102" s="123">
        <v>5.15</v>
      </c>
      <c r="AI102" s="123">
        <v>5.21</v>
      </c>
      <c r="AJ102" s="123">
        <v>5.31</v>
      </c>
      <c r="AK102" s="123">
        <v>5.29</v>
      </c>
      <c r="AL102" s="123">
        <v>5.24</v>
      </c>
      <c r="AM102" s="123">
        <v>5.24</v>
      </c>
      <c r="AO102" s="122">
        <f t="shared" si="14"/>
        <v>1998.08</v>
      </c>
      <c r="AP102" s="143">
        <f t="shared" si="8"/>
        <v>2.31</v>
      </c>
      <c r="AQ102" s="143">
        <f t="shared" si="9"/>
        <v>1.96</v>
      </c>
      <c r="AR102" s="143">
        <f t="shared" si="10"/>
        <v>1.5512000000000001</v>
      </c>
      <c r="AS102" s="143">
        <f t="shared" si="11"/>
        <v>5.31</v>
      </c>
    </row>
    <row r="103" spans="2:45" ht="14.25">
      <c r="B103" s="15">
        <f t="shared" si="12"/>
        <v>1998</v>
      </c>
      <c r="C103" s="10" t="str">
        <f t="shared" si="13"/>
        <v>Sep</v>
      </c>
      <c r="D103" s="123">
        <v>2.24</v>
      </c>
      <c r="E103" s="123">
        <v>2.37</v>
      </c>
      <c r="F103" s="123">
        <v>2.38</v>
      </c>
      <c r="G103" s="123">
        <v>2.35</v>
      </c>
      <c r="H103" s="123">
        <v>2.47</v>
      </c>
      <c r="I103" s="123">
        <v>2.39</v>
      </c>
      <c r="J103" s="123">
        <v>2.41</v>
      </c>
      <c r="K103" s="123">
        <v>2.47</v>
      </c>
      <c r="L103" s="123">
        <v>2.34</v>
      </c>
      <c r="M103" s="123">
        <v>1.72</v>
      </c>
      <c r="N103" s="123">
        <v>1.93</v>
      </c>
      <c r="O103" s="123">
        <v>1.7</v>
      </c>
      <c r="P103" s="123">
        <v>1.78</v>
      </c>
      <c r="Q103" s="123">
        <v>1.79</v>
      </c>
      <c r="R103" s="123">
        <v>1.73</v>
      </c>
      <c r="S103" s="123">
        <v>1.74</v>
      </c>
      <c r="T103" s="123">
        <v>1.71</v>
      </c>
      <c r="U103" s="123">
        <v>1.84</v>
      </c>
      <c r="V103" s="123">
        <v>2.71</v>
      </c>
      <c r="W103" s="123">
        <v>2.82</v>
      </c>
      <c r="X103" s="123">
        <v>2.69</v>
      </c>
      <c r="Y103" s="123">
        <v>2.68</v>
      </c>
      <c r="Z103" s="123">
        <v>2.64</v>
      </c>
      <c r="AA103" s="123">
        <v>2.71</v>
      </c>
      <c r="AB103" s="123">
        <v>2.73</v>
      </c>
      <c r="AC103" s="123">
        <v>2.69</v>
      </c>
      <c r="AD103" s="123">
        <v>2.71</v>
      </c>
      <c r="AE103" s="123">
        <v>4.58</v>
      </c>
      <c r="AF103" s="123">
        <v>4.58</v>
      </c>
      <c r="AG103" s="123">
        <v>4.58</v>
      </c>
      <c r="AH103" s="123">
        <v>4.49</v>
      </c>
      <c r="AI103" s="123">
        <v>4.82</v>
      </c>
      <c r="AJ103" s="123">
        <v>4.65</v>
      </c>
      <c r="AK103" s="123">
        <v>4.85</v>
      </c>
      <c r="AL103" s="123">
        <v>4.92</v>
      </c>
      <c r="AM103" s="123">
        <v>4.87</v>
      </c>
      <c r="AO103" s="122">
        <f t="shared" si="14"/>
        <v>1998.09</v>
      </c>
      <c r="AP103" s="143">
        <f t="shared" si="8"/>
        <v>2.39</v>
      </c>
      <c r="AQ103" s="143">
        <f t="shared" si="9"/>
        <v>1.73</v>
      </c>
      <c r="AR103" s="143">
        <f t="shared" si="10"/>
        <v>1.5176</v>
      </c>
      <c r="AS103" s="143">
        <f t="shared" si="11"/>
        <v>4.65</v>
      </c>
    </row>
    <row r="104" spans="2:45" ht="14.25">
      <c r="B104" s="15">
        <f t="shared" si="12"/>
        <v>1998</v>
      </c>
      <c r="C104" s="10" t="str">
        <f t="shared" si="13"/>
        <v>Oct</v>
      </c>
      <c r="D104" s="123">
        <v>2.57</v>
      </c>
      <c r="E104" s="123">
        <v>2.66</v>
      </c>
      <c r="F104" s="123">
        <v>2.69</v>
      </c>
      <c r="G104" s="123">
        <v>2.6</v>
      </c>
      <c r="H104" s="123">
        <v>2.72</v>
      </c>
      <c r="I104" s="123">
        <v>2.73</v>
      </c>
      <c r="J104" s="123">
        <v>2.68</v>
      </c>
      <c r="K104" s="123">
        <v>2.72</v>
      </c>
      <c r="L104" s="123">
        <v>2.71</v>
      </c>
      <c r="M104" s="123">
        <v>1.83</v>
      </c>
      <c r="N104" s="123">
        <v>1.83</v>
      </c>
      <c r="O104" s="123">
        <v>1.95</v>
      </c>
      <c r="P104" s="123">
        <v>1.67</v>
      </c>
      <c r="Q104" s="123">
        <v>1.68</v>
      </c>
      <c r="R104" s="123">
        <v>1.81</v>
      </c>
      <c r="S104" s="123">
        <v>1.72</v>
      </c>
      <c r="T104" s="123">
        <v>1.76</v>
      </c>
      <c r="U104" s="123">
        <v>1.82</v>
      </c>
      <c r="V104" s="123">
        <v>2.67</v>
      </c>
      <c r="W104" s="123">
        <v>2.86</v>
      </c>
      <c r="X104" s="123">
        <v>2.99</v>
      </c>
      <c r="Y104" s="123">
        <v>2.75</v>
      </c>
      <c r="Z104" s="123">
        <v>2.99</v>
      </c>
      <c r="AA104" s="123">
        <v>2.86</v>
      </c>
      <c r="AB104" s="123">
        <v>2.85</v>
      </c>
      <c r="AC104" s="123">
        <v>2.85</v>
      </c>
      <c r="AD104" s="123">
        <v>2.74</v>
      </c>
      <c r="AE104" s="123">
        <v>4.64</v>
      </c>
      <c r="AF104" s="123">
        <v>4.64</v>
      </c>
      <c r="AG104" s="123">
        <v>4.94</v>
      </c>
      <c r="AH104" s="123">
        <v>4.91</v>
      </c>
      <c r="AI104" s="123">
        <v>5.12</v>
      </c>
      <c r="AJ104" s="123">
        <v>5.04</v>
      </c>
      <c r="AK104" s="123">
        <v>5.13</v>
      </c>
      <c r="AL104" s="123">
        <v>5.15</v>
      </c>
      <c r="AM104" s="123">
        <v>5.17</v>
      </c>
      <c r="AO104" s="122">
        <f t="shared" si="14"/>
        <v>1998.1</v>
      </c>
      <c r="AP104" s="143">
        <f t="shared" si="8"/>
        <v>2.73</v>
      </c>
      <c r="AQ104" s="143">
        <f t="shared" si="9"/>
        <v>1.81</v>
      </c>
      <c r="AR104" s="143">
        <f t="shared" si="10"/>
        <v>1.6016000000000001</v>
      </c>
      <c r="AS104" s="143">
        <f t="shared" si="11"/>
        <v>5.04</v>
      </c>
    </row>
    <row r="105" spans="2:45" ht="14.25">
      <c r="B105" s="15">
        <f t="shared" si="12"/>
        <v>1998</v>
      </c>
      <c r="C105" s="10" t="str">
        <f t="shared" si="13"/>
        <v>Nov</v>
      </c>
      <c r="D105" s="123">
        <v>2.68</v>
      </c>
      <c r="E105" s="123">
        <v>2.73</v>
      </c>
      <c r="F105" s="123">
        <v>2.77</v>
      </c>
      <c r="G105" s="123">
        <v>2.76</v>
      </c>
      <c r="H105" s="123">
        <v>2.8</v>
      </c>
      <c r="I105" s="123">
        <v>2.84</v>
      </c>
      <c r="J105" s="123">
        <v>2.79</v>
      </c>
      <c r="K105" s="123">
        <v>2.88</v>
      </c>
      <c r="L105" s="123">
        <v>2.77</v>
      </c>
      <c r="M105" s="123">
        <v>1.78</v>
      </c>
      <c r="N105" s="123">
        <v>1.95</v>
      </c>
      <c r="O105" s="123">
        <v>2.07</v>
      </c>
      <c r="P105" s="123">
        <v>1.86</v>
      </c>
      <c r="Q105" s="123">
        <v>1.92</v>
      </c>
      <c r="R105" s="123">
        <v>2.02</v>
      </c>
      <c r="S105" s="123">
        <v>1.93</v>
      </c>
      <c r="T105" s="123">
        <v>2.01</v>
      </c>
      <c r="U105" s="123">
        <v>2.04</v>
      </c>
      <c r="V105" s="123">
        <v>2.6</v>
      </c>
      <c r="W105" s="123">
        <v>2.81</v>
      </c>
      <c r="X105" s="123">
        <v>3.04</v>
      </c>
      <c r="Y105" s="123">
        <v>2.86</v>
      </c>
      <c r="Z105" s="123">
        <v>2.96</v>
      </c>
      <c r="AA105" s="123">
        <v>2.98</v>
      </c>
      <c r="AB105" s="123">
        <v>3.05</v>
      </c>
      <c r="AC105" s="123">
        <v>3.14</v>
      </c>
      <c r="AD105" s="123">
        <v>3.02</v>
      </c>
      <c r="AE105" s="123">
        <v>5.24</v>
      </c>
      <c r="AF105" s="123">
        <v>5.24</v>
      </c>
      <c r="AG105" s="123">
        <v>5.24</v>
      </c>
      <c r="AH105" s="123">
        <v>5.26</v>
      </c>
      <c r="AI105" s="123">
        <v>5.45</v>
      </c>
      <c r="AJ105" s="123">
        <v>5.32</v>
      </c>
      <c r="AK105" s="123">
        <v>5.48</v>
      </c>
      <c r="AL105" s="123">
        <v>5.56</v>
      </c>
      <c r="AM105" s="123">
        <v>5.49</v>
      </c>
      <c r="AO105" s="122">
        <f t="shared" si="14"/>
        <v>1998.11</v>
      </c>
      <c r="AP105" s="143">
        <f t="shared" si="8"/>
        <v>2.84</v>
      </c>
      <c r="AQ105" s="143">
        <f t="shared" si="9"/>
        <v>2.02</v>
      </c>
      <c r="AR105" s="143">
        <f t="shared" si="10"/>
        <v>1.6688</v>
      </c>
      <c r="AS105" s="143">
        <f t="shared" si="11"/>
        <v>5.32</v>
      </c>
    </row>
    <row r="106" spans="2:45" ht="14.25">
      <c r="B106" s="15">
        <f t="shared" si="12"/>
        <v>1998</v>
      </c>
      <c r="C106" s="10" t="str">
        <f t="shared" si="13"/>
        <v>Dec</v>
      </c>
      <c r="D106" s="123">
        <v>2.66</v>
      </c>
      <c r="E106" s="123">
        <v>2.59</v>
      </c>
      <c r="F106" s="123">
        <v>2.61</v>
      </c>
      <c r="G106" s="123">
        <v>2.66</v>
      </c>
      <c r="H106" s="123">
        <v>2.74</v>
      </c>
      <c r="I106" s="123">
        <v>2.69</v>
      </c>
      <c r="J106" s="123">
        <v>2.65</v>
      </c>
      <c r="K106" s="123">
        <v>2.72</v>
      </c>
      <c r="L106" s="123">
        <v>2.62</v>
      </c>
      <c r="M106" s="123">
        <v>1.88</v>
      </c>
      <c r="N106" s="123">
        <v>2.06</v>
      </c>
      <c r="O106" s="123">
        <v>2.16</v>
      </c>
      <c r="P106" s="123">
        <v>1.92</v>
      </c>
      <c r="Q106" s="123">
        <v>2.02</v>
      </c>
      <c r="R106" s="123">
        <v>2.06</v>
      </c>
      <c r="S106" s="123">
        <v>1.99</v>
      </c>
      <c r="T106" s="123">
        <v>2.09</v>
      </c>
      <c r="U106" s="123">
        <v>2.08</v>
      </c>
      <c r="V106" s="123">
        <v>2.64</v>
      </c>
      <c r="W106" s="123">
        <v>2.81</v>
      </c>
      <c r="X106" s="123">
        <v>2.97</v>
      </c>
      <c r="Y106" s="123">
        <v>2.82</v>
      </c>
      <c r="Z106" s="123">
        <v>2.94</v>
      </c>
      <c r="AA106" s="123">
        <v>2.9</v>
      </c>
      <c r="AB106" s="123">
        <v>2.98</v>
      </c>
      <c r="AC106" s="123">
        <v>3.04</v>
      </c>
      <c r="AD106" s="123">
        <v>3.01</v>
      </c>
      <c r="AE106" s="123">
        <v>5.06</v>
      </c>
      <c r="AF106" s="123">
        <v>5.06</v>
      </c>
      <c r="AG106" s="123">
        <v>5.06</v>
      </c>
      <c r="AH106" s="123">
        <v>5.03</v>
      </c>
      <c r="AI106" s="123">
        <v>5.12</v>
      </c>
      <c r="AJ106" s="123">
        <v>5.11</v>
      </c>
      <c r="AK106" s="123">
        <v>5.16</v>
      </c>
      <c r="AL106" s="123">
        <v>5.25</v>
      </c>
      <c r="AM106" s="123">
        <v>5.17</v>
      </c>
      <c r="AO106" s="122">
        <f t="shared" si="14"/>
        <v>1998.12</v>
      </c>
      <c r="AP106" s="143">
        <f t="shared" si="8"/>
        <v>2.69</v>
      </c>
      <c r="AQ106" s="143">
        <f t="shared" si="9"/>
        <v>2.06</v>
      </c>
      <c r="AR106" s="143">
        <f t="shared" si="10"/>
        <v>1.624</v>
      </c>
      <c r="AS106" s="143">
        <f t="shared" si="11"/>
        <v>5.11</v>
      </c>
    </row>
    <row r="107" spans="2:45" ht="14.25">
      <c r="B107" s="15">
        <f t="shared" si="12"/>
        <v>1999</v>
      </c>
      <c r="C107" s="10" t="str">
        <f t="shared" si="13"/>
        <v>Jan</v>
      </c>
      <c r="D107" s="123">
        <v>2.76</v>
      </c>
      <c r="E107" s="123">
        <v>2.61</v>
      </c>
      <c r="F107" s="123">
        <v>2.74</v>
      </c>
      <c r="G107" s="123">
        <v>2.72</v>
      </c>
      <c r="H107" s="123">
        <v>2.76</v>
      </c>
      <c r="I107" s="123">
        <v>2.77</v>
      </c>
      <c r="J107" s="123">
        <v>2.78</v>
      </c>
      <c r="K107" s="123">
        <v>2.91</v>
      </c>
      <c r="L107" s="123">
        <v>2.71</v>
      </c>
      <c r="M107" s="123">
        <v>1.79</v>
      </c>
      <c r="N107" s="123">
        <v>1.92</v>
      </c>
      <c r="O107" s="123">
        <v>2.02</v>
      </c>
      <c r="P107" s="123">
        <v>1.83</v>
      </c>
      <c r="Q107" s="123">
        <v>1.9</v>
      </c>
      <c r="R107" s="123">
        <v>2.13</v>
      </c>
      <c r="S107" s="123">
        <v>2.03</v>
      </c>
      <c r="T107" s="123">
        <v>2.01</v>
      </c>
      <c r="U107" s="123">
        <v>2.03</v>
      </c>
      <c r="V107" s="123">
        <v>2.68</v>
      </c>
      <c r="W107" s="123">
        <v>2.84</v>
      </c>
      <c r="X107" s="123">
        <v>3</v>
      </c>
      <c r="Y107" s="123">
        <v>2.85</v>
      </c>
      <c r="Z107" s="123">
        <v>2.87</v>
      </c>
      <c r="AA107" s="123">
        <v>2.94</v>
      </c>
      <c r="AB107" s="123">
        <v>3.02</v>
      </c>
      <c r="AC107" s="123">
        <v>3.15</v>
      </c>
      <c r="AD107" s="123">
        <v>3.05</v>
      </c>
      <c r="AE107" s="123">
        <v>4.89</v>
      </c>
      <c r="AF107" s="123">
        <v>4.89</v>
      </c>
      <c r="AG107" s="123">
        <v>4.89</v>
      </c>
      <c r="AH107" s="123">
        <v>4.92</v>
      </c>
      <c r="AI107" s="123">
        <v>4.95</v>
      </c>
      <c r="AJ107" s="123">
        <v>4.97</v>
      </c>
      <c r="AK107" s="123">
        <v>5.04</v>
      </c>
      <c r="AL107" s="123">
        <v>5.15</v>
      </c>
      <c r="AM107" s="123">
        <v>5.12</v>
      </c>
      <c r="AO107" s="122">
        <f t="shared" si="14"/>
        <v>1999.01</v>
      </c>
      <c r="AP107" s="143">
        <f t="shared" si="8"/>
        <v>2.77</v>
      </c>
      <c r="AQ107" s="143">
        <f t="shared" si="9"/>
        <v>2.13</v>
      </c>
      <c r="AR107" s="143">
        <f t="shared" si="10"/>
        <v>1.6464</v>
      </c>
      <c r="AS107" s="143">
        <f t="shared" si="11"/>
        <v>4.97</v>
      </c>
    </row>
    <row r="108" spans="2:45" ht="14.25">
      <c r="B108" s="15">
        <f t="shared" si="12"/>
        <v>1999</v>
      </c>
      <c r="C108" s="10" t="str">
        <f t="shared" si="13"/>
        <v>Feb</v>
      </c>
      <c r="D108" s="123">
        <v>2.48</v>
      </c>
      <c r="E108" s="123">
        <v>2.43</v>
      </c>
      <c r="F108" s="123">
        <v>2.47</v>
      </c>
      <c r="G108" s="123">
        <v>2.47</v>
      </c>
      <c r="H108" s="123">
        <v>2.55</v>
      </c>
      <c r="I108" s="123">
        <v>2.5</v>
      </c>
      <c r="J108" s="123">
        <v>2.5</v>
      </c>
      <c r="K108" s="123">
        <v>2.57</v>
      </c>
      <c r="L108" s="123">
        <v>2.45</v>
      </c>
      <c r="M108" s="123">
        <v>1.82</v>
      </c>
      <c r="N108" s="123">
        <v>1.93</v>
      </c>
      <c r="O108" s="123">
        <v>2.01</v>
      </c>
      <c r="P108" s="123">
        <v>1.84</v>
      </c>
      <c r="Q108" s="123">
        <v>1.92</v>
      </c>
      <c r="R108" s="123">
        <v>1.99</v>
      </c>
      <c r="S108" s="123">
        <v>1.98</v>
      </c>
      <c r="T108" s="123">
        <v>1.94</v>
      </c>
      <c r="U108" s="123">
        <v>2.06</v>
      </c>
      <c r="V108" s="123">
        <v>2.78</v>
      </c>
      <c r="W108" s="123">
        <v>2.93</v>
      </c>
      <c r="X108" s="123">
        <v>3.07</v>
      </c>
      <c r="Y108" s="123">
        <v>2.97</v>
      </c>
      <c r="Z108" s="123">
        <v>3.05</v>
      </c>
      <c r="AA108" s="123">
        <v>2.99</v>
      </c>
      <c r="AB108" s="123">
        <v>3.14</v>
      </c>
      <c r="AC108" s="123">
        <v>3.13</v>
      </c>
      <c r="AD108" s="123">
        <v>3.23</v>
      </c>
      <c r="AE108" s="123">
        <v>4.34</v>
      </c>
      <c r="AF108" s="123">
        <v>4.34</v>
      </c>
      <c r="AG108" s="123">
        <v>4.34</v>
      </c>
      <c r="AH108" s="123">
        <v>4.45</v>
      </c>
      <c r="AI108" s="123">
        <v>4.52</v>
      </c>
      <c r="AJ108" s="123">
        <v>4.51</v>
      </c>
      <c r="AK108" s="123">
        <v>4.6</v>
      </c>
      <c r="AL108" s="123">
        <v>4.7</v>
      </c>
      <c r="AM108" s="123">
        <v>4.53</v>
      </c>
      <c r="AO108" s="122">
        <f t="shared" si="14"/>
        <v>1999.02</v>
      </c>
      <c r="AP108" s="143">
        <f t="shared" si="8"/>
        <v>2.5</v>
      </c>
      <c r="AQ108" s="143">
        <f t="shared" si="9"/>
        <v>1.99</v>
      </c>
      <c r="AR108" s="143">
        <f t="shared" si="10"/>
        <v>1.6744000000000003</v>
      </c>
      <c r="AS108" s="143">
        <f t="shared" si="11"/>
        <v>4.51</v>
      </c>
    </row>
    <row r="109" spans="2:45" ht="14.25">
      <c r="B109" s="15">
        <f t="shared" si="12"/>
        <v>1999</v>
      </c>
      <c r="C109" s="10" t="str">
        <f t="shared" si="13"/>
        <v>Mar</v>
      </c>
      <c r="D109" s="123">
        <v>2.51</v>
      </c>
      <c r="E109" s="123">
        <v>2.47</v>
      </c>
      <c r="F109" s="123">
        <v>2.48</v>
      </c>
      <c r="G109" s="123">
        <v>2.52</v>
      </c>
      <c r="H109" s="123">
        <v>2.57</v>
      </c>
      <c r="I109" s="123">
        <v>2.55</v>
      </c>
      <c r="J109" s="123">
        <v>2.56</v>
      </c>
      <c r="K109" s="123">
        <v>2.64</v>
      </c>
      <c r="L109" s="123">
        <v>2.52</v>
      </c>
      <c r="M109" s="123">
        <v>1.73</v>
      </c>
      <c r="N109" s="123">
        <v>1.84</v>
      </c>
      <c r="O109" s="123">
        <v>1.98</v>
      </c>
      <c r="P109" s="123">
        <v>1.77</v>
      </c>
      <c r="Q109" s="123">
        <v>1.86</v>
      </c>
      <c r="R109" s="123">
        <v>1.9</v>
      </c>
      <c r="S109" s="123">
        <v>1.87</v>
      </c>
      <c r="T109" s="123">
        <v>1.9</v>
      </c>
      <c r="U109" s="123">
        <v>2.06</v>
      </c>
      <c r="V109" s="123">
        <v>2.77</v>
      </c>
      <c r="W109" s="123">
        <v>2.87</v>
      </c>
      <c r="X109" s="123">
        <v>3.04</v>
      </c>
      <c r="Y109" s="123">
        <v>2.97</v>
      </c>
      <c r="Z109" s="123">
        <v>3.01</v>
      </c>
      <c r="AA109" s="123">
        <v>3</v>
      </c>
      <c r="AB109" s="123">
        <v>3.02</v>
      </c>
      <c r="AC109" s="123">
        <v>3.12</v>
      </c>
      <c r="AD109" s="123">
        <v>3.28</v>
      </c>
      <c r="AE109" s="123">
        <v>4.23</v>
      </c>
      <c r="AF109" s="123">
        <v>4.23</v>
      </c>
      <c r="AG109" s="123">
        <v>4.23</v>
      </c>
      <c r="AH109" s="123">
        <v>4.31</v>
      </c>
      <c r="AI109" s="123">
        <v>4.41</v>
      </c>
      <c r="AJ109" s="123">
        <v>4.35</v>
      </c>
      <c r="AK109" s="123">
        <v>4.43</v>
      </c>
      <c r="AL109" s="123">
        <v>4.53</v>
      </c>
      <c r="AM109" s="123">
        <v>4.44</v>
      </c>
      <c r="AO109" s="122">
        <f t="shared" si="14"/>
        <v>1999.03</v>
      </c>
      <c r="AP109" s="143">
        <f t="shared" si="8"/>
        <v>2.55</v>
      </c>
      <c r="AQ109" s="143">
        <f t="shared" si="9"/>
        <v>1.9</v>
      </c>
      <c r="AR109" s="143">
        <f t="shared" si="10"/>
        <v>1.6800000000000002</v>
      </c>
      <c r="AS109" s="143">
        <f t="shared" si="11"/>
        <v>4.35</v>
      </c>
    </row>
    <row r="110" spans="2:45" ht="14.25">
      <c r="B110" s="15">
        <f t="shared" si="12"/>
        <v>1999</v>
      </c>
      <c r="C110" s="10" t="str">
        <f t="shared" si="13"/>
        <v>Apr</v>
      </c>
      <c r="D110" s="123">
        <v>2.4</v>
      </c>
      <c r="E110" s="123">
        <v>2.33</v>
      </c>
      <c r="F110" s="123">
        <v>2.36</v>
      </c>
      <c r="G110" s="123">
        <v>2.39</v>
      </c>
      <c r="H110" s="123">
        <v>2.46</v>
      </c>
      <c r="I110" s="123">
        <v>2.47</v>
      </c>
      <c r="J110" s="123">
        <v>2.46</v>
      </c>
      <c r="K110" s="123">
        <v>2.44</v>
      </c>
      <c r="L110" s="123">
        <v>2.39</v>
      </c>
      <c r="M110" s="123">
        <v>1.86</v>
      </c>
      <c r="N110" s="123">
        <v>1.97</v>
      </c>
      <c r="O110" s="123">
        <v>2.08</v>
      </c>
      <c r="P110" s="123">
        <v>1.9</v>
      </c>
      <c r="Q110" s="123">
        <v>1.99</v>
      </c>
      <c r="R110" s="123">
        <v>2.03</v>
      </c>
      <c r="S110" s="123">
        <v>2.05</v>
      </c>
      <c r="T110" s="123">
        <v>2.01</v>
      </c>
      <c r="U110" s="123">
        <v>2.15</v>
      </c>
      <c r="V110" s="123">
        <v>2.69</v>
      </c>
      <c r="W110" s="123">
        <v>2.82</v>
      </c>
      <c r="X110" s="123">
        <v>2.96</v>
      </c>
      <c r="Y110" s="123">
        <v>2.87</v>
      </c>
      <c r="Z110" s="123">
        <v>2.91</v>
      </c>
      <c r="AA110" s="123">
        <v>2.95</v>
      </c>
      <c r="AB110" s="123">
        <v>3.03</v>
      </c>
      <c r="AC110" s="123">
        <v>2.99</v>
      </c>
      <c r="AD110" s="123">
        <v>3.1</v>
      </c>
      <c r="AE110" s="123">
        <v>4.29</v>
      </c>
      <c r="AF110" s="123">
        <v>4.29</v>
      </c>
      <c r="AG110" s="123">
        <v>4.29</v>
      </c>
      <c r="AH110" s="123">
        <v>4.41</v>
      </c>
      <c r="AI110" s="123">
        <v>4.51</v>
      </c>
      <c r="AJ110" s="123">
        <v>4.52</v>
      </c>
      <c r="AK110" s="123">
        <v>4.58</v>
      </c>
      <c r="AL110" s="123">
        <v>4.59</v>
      </c>
      <c r="AM110" s="123">
        <v>4.52</v>
      </c>
      <c r="AO110" s="122">
        <f t="shared" si="14"/>
        <v>1999.04</v>
      </c>
      <c r="AP110" s="143">
        <f t="shared" si="8"/>
        <v>2.47</v>
      </c>
      <c r="AQ110" s="143">
        <f t="shared" si="9"/>
        <v>2.03</v>
      </c>
      <c r="AR110" s="143">
        <f t="shared" si="10"/>
        <v>1.6520000000000004</v>
      </c>
      <c r="AS110" s="143">
        <f t="shared" si="11"/>
        <v>4.52</v>
      </c>
    </row>
    <row r="111" spans="2:45" ht="14.25">
      <c r="B111" s="15">
        <f t="shared" si="12"/>
        <v>1999</v>
      </c>
      <c r="C111" s="10" t="str">
        <f t="shared" si="13"/>
        <v>May</v>
      </c>
      <c r="D111" s="123">
        <v>2.26</v>
      </c>
      <c r="E111" s="123">
        <v>2.26</v>
      </c>
      <c r="F111" s="123">
        <v>2.28</v>
      </c>
      <c r="G111" s="123">
        <v>2.29</v>
      </c>
      <c r="H111" s="123">
        <v>2.37</v>
      </c>
      <c r="I111" s="123">
        <v>2.35</v>
      </c>
      <c r="J111" s="123">
        <v>2.38</v>
      </c>
      <c r="K111" s="123">
        <v>2.4</v>
      </c>
      <c r="L111" s="123">
        <v>2.32</v>
      </c>
      <c r="M111" s="123">
        <v>1.74</v>
      </c>
      <c r="N111" s="123">
        <v>1.85</v>
      </c>
      <c r="O111" s="123">
        <v>1.97</v>
      </c>
      <c r="P111" s="123">
        <v>1.83</v>
      </c>
      <c r="Q111" s="123">
        <v>1.91</v>
      </c>
      <c r="R111" s="123">
        <v>1.95</v>
      </c>
      <c r="S111" s="123">
        <v>1.97</v>
      </c>
      <c r="T111" s="123">
        <v>1.9</v>
      </c>
      <c r="U111" s="123">
        <v>2</v>
      </c>
      <c r="V111" s="123">
        <v>2.52</v>
      </c>
      <c r="W111" s="123">
        <v>2.74</v>
      </c>
      <c r="X111" s="123">
        <v>2.86</v>
      </c>
      <c r="Y111" s="123">
        <v>2.75</v>
      </c>
      <c r="Z111" s="123">
        <v>2.81</v>
      </c>
      <c r="AA111" s="123">
        <v>2.83</v>
      </c>
      <c r="AB111" s="123">
        <v>2.97</v>
      </c>
      <c r="AC111" s="123">
        <v>2.9</v>
      </c>
      <c r="AD111" s="123">
        <v>3.01</v>
      </c>
      <c r="AE111" s="123">
        <v>4.29</v>
      </c>
      <c r="AF111" s="123">
        <v>4.29</v>
      </c>
      <c r="AG111" s="123">
        <v>4.29</v>
      </c>
      <c r="AH111" s="123">
        <v>4.31</v>
      </c>
      <c r="AI111" s="123">
        <v>4.39</v>
      </c>
      <c r="AJ111" s="123">
        <v>4.46</v>
      </c>
      <c r="AK111" s="123">
        <v>4.5</v>
      </c>
      <c r="AL111" s="123">
        <v>4.51</v>
      </c>
      <c r="AM111" s="123">
        <v>4.52</v>
      </c>
      <c r="AO111" s="122">
        <f t="shared" si="14"/>
        <v>1999.05</v>
      </c>
      <c r="AP111" s="143">
        <f t="shared" si="8"/>
        <v>2.35</v>
      </c>
      <c r="AQ111" s="143">
        <f t="shared" si="9"/>
        <v>1.95</v>
      </c>
      <c r="AR111" s="143">
        <f t="shared" si="10"/>
        <v>1.5848000000000002</v>
      </c>
      <c r="AS111" s="143">
        <f t="shared" si="11"/>
        <v>4.46</v>
      </c>
    </row>
    <row r="112" spans="2:45" ht="14.25">
      <c r="B112" s="15">
        <f t="shared" si="12"/>
        <v>1999</v>
      </c>
      <c r="C112" s="10" t="str">
        <f t="shared" si="13"/>
        <v>Jun</v>
      </c>
      <c r="D112" s="123">
        <v>2.27</v>
      </c>
      <c r="E112" s="123">
        <v>2.25</v>
      </c>
      <c r="F112" s="123">
        <v>2.35</v>
      </c>
      <c r="G112" s="123">
        <v>2.29</v>
      </c>
      <c r="H112" s="123">
        <v>2.41</v>
      </c>
      <c r="I112" s="123">
        <v>2.32</v>
      </c>
      <c r="J112" s="123">
        <v>2.36</v>
      </c>
      <c r="K112" s="123">
        <v>2.36</v>
      </c>
      <c r="L112" s="123">
        <v>2.35</v>
      </c>
      <c r="M112" s="123">
        <v>1.76</v>
      </c>
      <c r="N112" s="123">
        <v>1.86</v>
      </c>
      <c r="O112" s="123">
        <v>1.95</v>
      </c>
      <c r="P112" s="123">
        <v>1.85</v>
      </c>
      <c r="Q112" s="123">
        <v>1.9</v>
      </c>
      <c r="R112" s="123">
        <v>1.92</v>
      </c>
      <c r="S112" s="123">
        <v>1.95</v>
      </c>
      <c r="T112" s="123">
        <v>1.93</v>
      </c>
      <c r="U112" s="123">
        <v>2.06</v>
      </c>
      <c r="V112" s="123">
        <v>2.48</v>
      </c>
      <c r="W112" s="123">
        <v>2.6</v>
      </c>
      <c r="X112" s="123">
        <v>2.73</v>
      </c>
      <c r="Y112" s="123">
        <v>2.65</v>
      </c>
      <c r="Z112" s="123">
        <v>2.72</v>
      </c>
      <c r="AA112" s="123">
        <v>2.86</v>
      </c>
      <c r="AB112" s="123">
        <v>2.85</v>
      </c>
      <c r="AC112" s="123">
        <v>2.86</v>
      </c>
      <c r="AD112" s="123">
        <v>2.75</v>
      </c>
      <c r="AE112" s="123">
        <v>4.11</v>
      </c>
      <c r="AF112" s="123">
        <v>4.11</v>
      </c>
      <c r="AG112" s="123">
        <v>4.11</v>
      </c>
      <c r="AH112" s="123">
        <v>4.23</v>
      </c>
      <c r="AI112" s="123">
        <v>4.29</v>
      </c>
      <c r="AJ112" s="123">
        <v>4.25</v>
      </c>
      <c r="AK112" s="123">
        <v>4.32</v>
      </c>
      <c r="AL112" s="123">
        <v>4.35</v>
      </c>
      <c r="AM112" s="123">
        <v>4.32</v>
      </c>
      <c r="AO112" s="122">
        <f t="shared" si="14"/>
        <v>1999.06</v>
      </c>
      <c r="AP112" s="143">
        <f t="shared" si="8"/>
        <v>2.32</v>
      </c>
      <c r="AQ112" s="143">
        <f t="shared" si="9"/>
        <v>1.92</v>
      </c>
      <c r="AR112" s="143">
        <f t="shared" si="10"/>
        <v>1.6016000000000001</v>
      </c>
      <c r="AS112" s="143">
        <f t="shared" si="11"/>
        <v>4.25</v>
      </c>
    </row>
    <row r="113" spans="2:45" ht="14.25">
      <c r="B113" s="15">
        <f t="shared" si="12"/>
        <v>1999</v>
      </c>
      <c r="C113" s="10" t="str">
        <f t="shared" si="13"/>
        <v>Jul</v>
      </c>
      <c r="D113" s="123">
        <v>2.13</v>
      </c>
      <c r="E113" s="123">
        <v>2.09</v>
      </c>
      <c r="F113" s="123">
        <v>2.14</v>
      </c>
      <c r="G113" s="123">
        <v>2.15</v>
      </c>
      <c r="H113" s="123">
        <v>2.21</v>
      </c>
      <c r="I113" s="123">
        <v>2.15</v>
      </c>
      <c r="J113" s="123">
        <v>2.25</v>
      </c>
      <c r="K113" s="123">
        <v>2.24</v>
      </c>
      <c r="L113" s="123">
        <v>2.09</v>
      </c>
      <c r="M113" s="123">
        <v>1.86</v>
      </c>
      <c r="N113" s="123">
        <v>1.81</v>
      </c>
      <c r="O113" s="123">
        <v>1.95</v>
      </c>
      <c r="P113" s="123">
        <v>1.72</v>
      </c>
      <c r="Q113" s="123">
        <v>1.75</v>
      </c>
      <c r="R113" s="123">
        <v>1.88</v>
      </c>
      <c r="S113" s="123">
        <v>1.79</v>
      </c>
      <c r="T113" s="123">
        <v>1.72</v>
      </c>
      <c r="U113" s="123">
        <v>1.79</v>
      </c>
      <c r="V113" s="123">
        <v>2.33</v>
      </c>
      <c r="W113" s="123">
        <v>2.52</v>
      </c>
      <c r="X113" s="123">
        <v>2.75</v>
      </c>
      <c r="Y113" s="123">
        <v>2.52</v>
      </c>
      <c r="Z113" s="123">
        <v>2.53</v>
      </c>
      <c r="AA113" s="123">
        <v>2.62</v>
      </c>
      <c r="AB113" s="123">
        <v>2.76</v>
      </c>
      <c r="AC113" s="123">
        <v>2.69</v>
      </c>
      <c r="AD113" s="123">
        <v>2.99</v>
      </c>
      <c r="AE113" s="123">
        <v>3.89</v>
      </c>
      <c r="AF113" s="123">
        <v>3.89</v>
      </c>
      <c r="AG113" s="123">
        <v>3.89</v>
      </c>
      <c r="AH113" s="123">
        <v>4.01</v>
      </c>
      <c r="AI113" s="123">
        <v>4.05</v>
      </c>
      <c r="AJ113" s="123">
        <v>3.97</v>
      </c>
      <c r="AK113" s="123">
        <v>4.08</v>
      </c>
      <c r="AL113" s="123">
        <v>4.08</v>
      </c>
      <c r="AM113" s="123">
        <v>4</v>
      </c>
      <c r="AO113" s="122">
        <f t="shared" si="14"/>
        <v>1999.07</v>
      </c>
      <c r="AP113" s="143">
        <f t="shared" si="8"/>
        <v>2.15</v>
      </c>
      <c r="AQ113" s="143">
        <f t="shared" si="9"/>
        <v>1.88</v>
      </c>
      <c r="AR113" s="143">
        <f t="shared" si="10"/>
        <v>1.4672000000000003</v>
      </c>
      <c r="AS113" s="143">
        <f t="shared" si="11"/>
        <v>3.97</v>
      </c>
    </row>
    <row r="114" spans="2:45" ht="14.25">
      <c r="B114" s="15">
        <f t="shared" si="12"/>
        <v>1999</v>
      </c>
      <c r="C114" s="10" t="str">
        <f t="shared" si="13"/>
        <v>Aug</v>
      </c>
      <c r="D114" s="123">
        <v>2.2</v>
      </c>
      <c r="E114" s="123">
        <v>2.29</v>
      </c>
      <c r="F114" s="123">
        <v>2.33</v>
      </c>
      <c r="G114" s="123">
        <v>2.29</v>
      </c>
      <c r="H114" s="123">
        <v>2.36</v>
      </c>
      <c r="I114" s="123">
        <v>2.31</v>
      </c>
      <c r="J114" s="123">
        <v>2.36</v>
      </c>
      <c r="K114" s="123">
        <v>2.42</v>
      </c>
      <c r="L114" s="123">
        <v>2.3</v>
      </c>
      <c r="M114" s="123">
        <v>1.66</v>
      </c>
      <c r="N114" s="123">
        <v>1.8</v>
      </c>
      <c r="O114" s="123">
        <v>1.98</v>
      </c>
      <c r="P114" s="123">
        <v>1.69</v>
      </c>
      <c r="Q114" s="123">
        <v>1.78</v>
      </c>
      <c r="R114" s="123">
        <v>1.87</v>
      </c>
      <c r="S114" s="123">
        <v>1.78</v>
      </c>
      <c r="T114" s="123">
        <v>1.72</v>
      </c>
      <c r="U114" s="123">
        <v>1.88</v>
      </c>
      <c r="V114" s="123">
        <v>2.52</v>
      </c>
      <c r="W114" s="123">
        <v>2.82</v>
      </c>
      <c r="X114" s="123">
        <v>3.05</v>
      </c>
      <c r="Y114" s="123">
        <v>2.66</v>
      </c>
      <c r="Z114" s="123">
        <v>2.89</v>
      </c>
      <c r="AA114" s="123">
        <v>2.84</v>
      </c>
      <c r="AB114" s="123">
        <v>2.94</v>
      </c>
      <c r="AC114" s="123">
        <v>2.91</v>
      </c>
      <c r="AD114" s="123">
        <v>2.98</v>
      </c>
      <c r="AE114" s="123">
        <v>4.41</v>
      </c>
      <c r="AF114" s="123">
        <v>4.41</v>
      </c>
      <c r="AG114" s="123">
        <v>4.41</v>
      </c>
      <c r="AH114" s="123">
        <v>4.47</v>
      </c>
      <c r="AI114" s="123">
        <v>4.63</v>
      </c>
      <c r="AJ114" s="123">
        <v>4.52</v>
      </c>
      <c r="AK114" s="123">
        <v>4.53</v>
      </c>
      <c r="AL114" s="123">
        <v>4.49</v>
      </c>
      <c r="AM114" s="123">
        <v>4.6</v>
      </c>
      <c r="AO114" s="122">
        <f t="shared" si="14"/>
        <v>1999.08</v>
      </c>
      <c r="AP114" s="143">
        <f t="shared" si="8"/>
        <v>2.31</v>
      </c>
      <c r="AQ114" s="143">
        <f t="shared" si="9"/>
        <v>1.87</v>
      </c>
      <c r="AR114" s="143">
        <f t="shared" si="10"/>
        <v>1.5904</v>
      </c>
      <c r="AS114" s="143">
        <f t="shared" si="11"/>
        <v>4.52</v>
      </c>
    </row>
    <row r="115" spans="2:45" ht="14.25">
      <c r="B115" s="15">
        <f t="shared" si="12"/>
        <v>1999</v>
      </c>
      <c r="C115" s="10" t="str">
        <f t="shared" si="13"/>
        <v>Sep</v>
      </c>
      <c r="D115" s="123">
        <v>2.28</v>
      </c>
      <c r="E115" s="123">
        <v>2.28</v>
      </c>
      <c r="F115" s="123">
        <v>2.3</v>
      </c>
      <c r="G115" s="123">
        <v>2.34</v>
      </c>
      <c r="H115" s="123">
        <v>2.38</v>
      </c>
      <c r="I115" s="123">
        <v>2.33</v>
      </c>
      <c r="J115" s="123">
        <v>2.4</v>
      </c>
      <c r="K115" s="123">
        <v>2.54</v>
      </c>
      <c r="L115" s="123">
        <v>2.27</v>
      </c>
      <c r="M115" s="123">
        <v>1.71</v>
      </c>
      <c r="N115" s="123">
        <v>1.82</v>
      </c>
      <c r="O115" s="123">
        <v>2</v>
      </c>
      <c r="P115" s="123">
        <v>1.71</v>
      </c>
      <c r="Q115" s="123">
        <v>1.77</v>
      </c>
      <c r="R115" s="123">
        <v>1.89</v>
      </c>
      <c r="S115" s="123">
        <v>1.77</v>
      </c>
      <c r="T115" s="123">
        <v>1.79</v>
      </c>
      <c r="U115" s="123">
        <v>1.87</v>
      </c>
      <c r="V115" s="123">
        <v>2.34</v>
      </c>
      <c r="W115" s="123">
        <v>2.57</v>
      </c>
      <c r="X115" s="123">
        <v>2.71</v>
      </c>
      <c r="Y115" s="123">
        <v>2.43</v>
      </c>
      <c r="Z115" s="123">
        <v>2.61</v>
      </c>
      <c r="AA115" s="123">
        <v>2.63</v>
      </c>
      <c r="AB115" s="123">
        <v>2.7</v>
      </c>
      <c r="AC115" s="123">
        <v>2.81</v>
      </c>
      <c r="AD115" s="123">
        <v>2.67</v>
      </c>
      <c r="AE115" s="123">
        <v>4.4</v>
      </c>
      <c r="AF115" s="123">
        <v>4.4</v>
      </c>
      <c r="AG115" s="123">
        <v>4</v>
      </c>
      <c r="AH115" s="123">
        <v>4.46</v>
      </c>
      <c r="AI115" s="123">
        <v>4.58</v>
      </c>
      <c r="AJ115" s="123">
        <v>4.52</v>
      </c>
      <c r="AK115" s="123">
        <v>4.52</v>
      </c>
      <c r="AL115" s="123">
        <v>4.61</v>
      </c>
      <c r="AM115" s="123">
        <v>4.53</v>
      </c>
      <c r="AO115" s="122">
        <f t="shared" si="14"/>
        <v>1999.09</v>
      </c>
      <c r="AP115" s="143">
        <f t="shared" si="8"/>
        <v>2.33</v>
      </c>
      <c r="AQ115" s="143">
        <f t="shared" si="9"/>
        <v>1.89</v>
      </c>
      <c r="AR115" s="143">
        <f t="shared" si="10"/>
        <v>1.4728</v>
      </c>
      <c r="AS115" s="143">
        <f t="shared" si="11"/>
        <v>4.52</v>
      </c>
    </row>
    <row r="116" spans="2:45" ht="14.25">
      <c r="B116" s="15">
        <f t="shared" si="12"/>
        <v>1999</v>
      </c>
      <c r="C116" s="10" t="str">
        <f t="shared" si="13"/>
        <v>Oct</v>
      </c>
      <c r="D116" s="123">
        <v>2.16</v>
      </c>
      <c r="E116" s="123">
        <v>2.15</v>
      </c>
      <c r="F116" s="123">
        <v>2.13</v>
      </c>
      <c r="G116" s="123">
        <v>2.21</v>
      </c>
      <c r="H116" s="123">
        <v>2.24</v>
      </c>
      <c r="I116" s="123">
        <v>2.2</v>
      </c>
      <c r="J116" s="123">
        <v>2.24</v>
      </c>
      <c r="K116" s="123">
        <v>2.38</v>
      </c>
      <c r="L116" s="123">
        <v>2.19</v>
      </c>
      <c r="M116" s="123">
        <v>1.67</v>
      </c>
      <c r="N116" s="123">
        <v>1.77</v>
      </c>
      <c r="O116" s="123">
        <v>1.92</v>
      </c>
      <c r="P116" s="123">
        <v>1.66</v>
      </c>
      <c r="Q116" s="123">
        <v>1.7</v>
      </c>
      <c r="R116" s="123">
        <v>1.82</v>
      </c>
      <c r="S116" s="123">
        <v>1.8</v>
      </c>
      <c r="T116" s="123">
        <v>1.75</v>
      </c>
      <c r="U116" s="123">
        <v>1.97</v>
      </c>
      <c r="V116" s="123">
        <v>2.17</v>
      </c>
      <c r="W116" s="123">
        <v>2.31</v>
      </c>
      <c r="X116" s="123">
        <v>2.5</v>
      </c>
      <c r="Y116" s="123">
        <v>2.26</v>
      </c>
      <c r="Z116" s="123">
        <v>2.4</v>
      </c>
      <c r="AA116" s="123">
        <v>2.34</v>
      </c>
      <c r="AB116" s="123">
        <v>2.44</v>
      </c>
      <c r="AC116" s="123">
        <v>2.36</v>
      </c>
      <c r="AD116" s="123">
        <v>2.44</v>
      </c>
      <c r="AE116" s="123">
        <v>4.37</v>
      </c>
      <c r="AF116" s="123">
        <v>4.37</v>
      </c>
      <c r="AG116" s="123">
        <v>4.37</v>
      </c>
      <c r="AH116" s="123">
        <v>4.37</v>
      </c>
      <c r="AI116" s="123">
        <v>4.44</v>
      </c>
      <c r="AJ116" s="123">
        <v>4.44</v>
      </c>
      <c r="AK116" s="123">
        <v>4.45</v>
      </c>
      <c r="AL116" s="123">
        <v>4.51</v>
      </c>
      <c r="AM116" s="123">
        <v>4.48</v>
      </c>
      <c r="AO116" s="122">
        <f t="shared" si="14"/>
        <v>1999.1</v>
      </c>
      <c r="AP116" s="143">
        <f t="shared" si="8"/>
        <v>2.2</v>
      </c>
      <c r="AQ116" s="143">
        <f t="shared" si="9"/>
        <v>1.82</v>
      </c>
      <c r="AR116" s="143">
        <f t="shared" si="10"/>
        <v>1.3104</v>
      </c>
      <c r="AS116" s="143">
        <f t="shared" si="11"/>
        <v>4.44</v>
      </c>
    </row>
    <row r="117" spans="2:45" ht="14.25">
      <c r="B117" s="15">
        <f t="shared" si="12"/>
        <v>1999</v>
      </c>
      <c r="C117" s="10" t="str">
        <f t="shared" si="13"/>
        <v>Nov</v>
      </c>
      <c r="D117" s="123">
        <v>2.19</v>
      </c>
      <c r="E117" s="123">
        <v>2.19</v>
      </c>
      <c r="F117" s="123">
        <v>2.2</v>
      </c>
      <c r="G117" s="123">
        <v>2.24</v>
      </c>
      <c r="H117" s="123">
        <v>2.28</v>
      </c>
      <c r="I117" s="123">
        <v>2.26</v>
      </c>
      <c r="J117" s="123">
        <v>2.26</v>
      </c>
      <c r="K117" s="123">
        <v>2.25</v>
      </c>
      <c r="L117" s="123">
        <v>2.27</v>
      </c>
      <c r="M117" s="123">
        <v>1.62</v>
      </c>
      <c r="N117" s="123">
        <v>1.74</v>
      </c>
      <c r="O117" s="123">
        <v>1.88</v>
      </c>
      <c r="P117" s="123">
        <v>1.63</v>
      </c>
      <c r="Q117" s="123">
        <v>1.71</v>
      </c>
      <c r="R117" s="123">
        <v>1.76</v>
      </c>
      <c r="S117" s="123">
        <v>1.71</v>
      </c>
      <c r="T117" s="123">
        <v>1.62</v>
      </c>
      <c r="U117" s="123">
        <v>1.76</v>
      </c>
      <c r="V117" s="123">
        <v>2.3</v>
      </c>
      <c r="W117" s="123">
        <v>2.4</v>
      </c>
      <c r="X117" s="123">
        <v>2.57</v>
      </c>
      <c r="Y117" s="123">
        <v>2.4</v>
      </c>
      <c r="Z117" s="123">
        <v>2.49</v>
      </c>
      <c r="AA117" s="123">
        <v>2.49</v>
      </c>
      <c r="AB117" s="123">
        <v>2.52</v>
      </c>
      <c r="AC117" s="123">
        <v>2.43</v>
      </c>
      <c r="AD117" s="123">
        <v>2.56</v>
      </c>
      <c r="AE117" s="123">
        <v>4.13</v>
      </c>
      <c r="AF117" s="123">
        <v>4.13</v>
      </c>
      <c r="AG117" s="123">
        <v>4.13</v>
      </c>
      <c r="AH117" s="123">
        <v>4.22</v>
      </c>
      <c r="AI117" s="123">
        <v>4.3</v>
      </c>
      <c r="AJ117" s="123">
        <v>4.28</v>
      </c>
      <c r="AK117" s="123">
        <v>4.42</v>
      </c>
      <c r="AL117" s="123">
        <v>4.39</v>
      </c>
      <c r="AM117" s="123">
        <v>4.32</v>
      </c>
      <c r="AO117" s="122">
        <f t="shared" si="14"/>
        <v>1999.11</v>
      </c>
      <c r="AP117" s="143">
        <f t="shared" si="8"/>
        <v>2.26</v>
      </c>
      <c r="AQ117" s="143">
        <f t="shared" si="9"/>
        <v>1.76</v>
      </c>
      <c r="AR117" s="143">
        <f t="shared" si="10"/>
        <v>1.3944000000000003</v>
      </c>
      <c r="AS117" s="143">
        <f t="shared" si="11"/>
        <v>4.28</v>
      </c>
    </row>
    <row r="118" spans="2:45" ht="14.25">
      <c r="B118" s="15">
        <f t="shared" si="12"/>
        <v>1999</v>
      </c>
      <c r="C118" s="10" t="str">
        <f t="shared" si="13"/>
        <v>Dec</v>
      </c>
      <c r="D118" s="123">
        <v>2.13</v>
      </c>
      <c r="E118" s="123">
        <v>2.15</v>
      </c>
      <c r="F118" s="123">
        <v>2.12</v>
      </c>
      <c r="G118" s="123">
        <v>2.19</v>
      </c>
      <c r="H118" s="123">
        <v>2.2</v>
      </c>
      <c r="I118" s="123">
        <v>2.13</v>
      </c>
      <c r="J118" s="123">
        <v>2.16</v>
      </c>
      <c r="K118" s="123">
        <v>2.17</v>
      </c>
      <c r="L118" s="123">
        <v>2.16</v>
      </c>
      <c r="M118" s="123">
        <v>1.58</v>
      </c>
      <c r="N118" s="123">
        <v>1.69</v>
      </c>
      <c r="O118" s="123">
        <v>1.8</v>
      </c>
      <c r="P118" s="123">
        <v>1.67</v>
      </c>
      <c r="Q118" s="123">
        <v>1.7</v>
      </c>
      <c r="R118" s="123">
        <v>1.73</v>
      </c>
      <c r="S118" s="123">
        <v>1.71</v>
      </c>
      <c r="T118" s="123">
        <v>1.7</v>
      </c>
      <c r="U118" s="123">
        <v>1.83</v>
      </c>
      <c r="V118" s="123">
        <v>2.34</v>
      </c>
      <c r="W118" s="123">
        <v>2.47</v>
      </c>
      <c r="X118" s="123">
        <v>2.57</v>
      </c>
      <c r="Y118" s="123">
        <v>2.54</v>
      </c>
      <c r="Z118" s="123">
        <v>2.61</v>
      </c>
      <c r="AA118" s="123">
        <v>2.5</v>
      </c>
      <c r="AB118" s="123">
        <v>2.65</v>
      </c>
      <c r="AC118" s="123">
        <v>2.62</v>
      </c>
      <c r="AD118" s="123">
        <v>2.51</v>
      </c>
      <c r="AE118" s="123">
        <v>4.01</v>
      </c>
      <c r="AF118" s="123">
        <v>4.01</v>
      </c>
      <c r="AG118" s="123">
        <v>4.01</v>
      </c>
      <c r="AH118" s="123">
        <v>4.16</v>
      </c>
      <c r="AI118" s="123">
        <v>4.2</v>
      </c>
      <c r="AJ118" s="123">
        <v>4.15</v>
      </c>
      <c r="AK118" s="123">
        <v>4.27</v>
      </c>
      <c r="AL118" s="123">
        <v>4.3</v>
      </c>
      <c r="AM118" s="123">
        <v>4.33</v>
      </c>
      <c r="AO118" s="122">
        <f t="shared" si="14"/>
        <v>1999.12</v>
      </c>
      <c r="AP118" s="143">
        <f t="shared" si="8"/>
        <v>2.13</v>
      </c>
      <c r="AQ118" s="143">
        <f t="shared" si="9"/>
        <v>1.73</v>
      </c>
      <c r="AR118" s="143">
        <f t="shared" si="10"/>
        <v>1.4000000000000001</v>
      </c>
      <c r="AS118" s="143">
        <f t="shared" si="11"/>
        <v>4.15</v>
      </c>
    </row>
    <row r="119" spans="2:45" ht="14.25">
      <c r="B119" s="15">
        <f t="shared" si="12"/>
        <v>2000</v>
      </c>
      <c r="C119" s="10" t="str">
        <f t="shared" si="13"/>
        <v>Jan</v>
      </c>
      <c r="D119" s="123">
        <v>2.27</v>
      </c>
      <c r="E119" s="123">
        <v>2.32</v>
      </c>
      <c r="F119" s="123">
        <v>2.33</v>
      </c>
      <c r="G119" s="123">
        <v>2.28</v>
      </c>
      <c r="H119" s="123">
        <v>2.34</v>
      </c>
      <c r="I119" s="123">
        <v>2.34</v>
      </c>
      <c r="J119" s="123">
        <v>2.32</v>
      </c>
      <c r="K119" s="123">
        <v>2.29</v>
      </c>
      <c r="L119" s="123">
        <v>2.2</v>
      </c>
      <c r="M119" s="123">
        <v>1.65</v>
      </c>
      <c r="N119" s="123">
        <v>1.77</v>
      </c>
      <c r="O119" s="123">
        <v>1.9</v>
      </c>
      <c r="P119" s="123">
        <v>1.67</v>
      </c>
      <c r="Q119" s="123">
        <v>1.79</v>
      </c>
      <c r="R119" s="123">
        <v>1.85</v>
      </c>
      <c r="S119" s="123">
        <v>1.79</v>
      </c>
      <c r="T119" s="123">
        <v>1.71</v>
      </c>
      <c r="U119" s="123">
        <v>1.87</v>
      </c>
      <c r="V119" s="123">
        <v>2.59</v>
      </c>
      <c r="W119" s="123">
        <v>2.8</v>
      </c>
      <c r="X119" s="123">
        <v>2.85</v>
      </c>
      <c r="Y119" s="123">
        <v>2.74</v>
      </c>
      <c r="Z119" s="123">
        <v>2.8</v>
      </c>
      <c r="AA119" s="123">
        <v>2.81</v>
      </c>
      <c r="AB119" s="123">
        <v>2.85</v>
      </c>
      <c r="AC119" s="123">
        <v>2.79</v>
      </c>
      <c r="AD119" s="123">
        <v>2.79</v>
      </c>
      <c r="AE119" s="123">
        <v>4.25</v>
      </c>
      <c r="AF119" s="123">
        <v>4.25</v>
      </c>
      <c r="AG119" s="123">
        <v>4.25</v>
      </c>
      <c r="AH119" s="123">
        <v>4.29</v>
      </c>
      <c r="AI119" s="123">
        <v>4.42</v>
      </c>
      <c r="AJ119" s="123">
        <v>4.44</v>
      </c>
      <c r="AK119" s="123">
        <v>4.44</v>
      </c>
      <c r="AL119" s="123">
        <v>4.45</v>
      </c>
      <c r="AM119" s="123">
        <v>4.37</v>
      </c>
      <c r="AO119" s="122">
        <f t="shared" si="14"/>
        <v>2000.01</v>
      </c>
      <c r="AP119" s="143">
        <f t="shared" si="8"/>
        <v>2.34</v>
      </c>
      <c r="AQ119" s="143">
        <f t="shared" si="9"/>
        <v>1.85</v>
      </c>
      <c r="AR119" s="143">
        <f t="shared" si="10"/>
        <v>1.5736</v>
      </c>
      <c r="AS119" s="143">
        <f t="shared" si="11"/>
        <v>4.44</v>
      </c>
    </row>
    <row r="120" spans="2:45" ht="14.25">
      <c r="B120" s="15">
        <f t="shared" si="12"/>
        <v>2000</v>
      </c>
      <c r="C120" s="10" t="str">
        <f t="shared" si="13"/>
        <v>Feb</v>
      </c>
      <c r="D120" s="123">
        <v>2.3</v>
      </c>
      <c r="E120" s="123">
        <v>2.34</v>
      </c>
      <c r="F120" s="123">
        <v>2.36</v>
      </c>
      <c r="G120" s="123">
        <v>2.39</v>
      </c>
      <c r="H120" s="123">
        <v>2.47</v>
      </c>
      <c r="I120" s="123">
        <v>2.43</v>
      </c>
      <c r="J120" s="123">
        <v>2.41</v>
      </c>
      <c r="K120" s="123">
        <v>2.46</v>
      </c>
      <c r="L120" s="123">
        <v>2.31</v>
      </c>
      <c r="M120" s="123">
        <v>1.83</v>
      </c>
      <c r="N120" s="123">
        <v>1.96</v>
      </c>
      <c r="O120" s="123">
        <v>2.02</v>
      </c>
      <c r="P120" s="123">
        <v>1.85</v>
      </c>
      <c r="Q120" s="123">
        <v>1.92</v>
      </c>
      <c r="R120" s="123">
        <v>1.97</v>
      </c>
      <c r="S120" s="123">
        <v>1.96</v>
      </c>
      <c r="T120" s="123">
        <v>1.95</v>
      </c>
      <c r="U120" s="123">
        <v>2.01</v>
      </c>
      <c r="V120" s="123">
        <v>2.76</v>
      </c>
      <c r="W120" s="123">
        <v>2.9</v>
      </c>
      <c r="X120" s="123">
        <v>2.95</v>
      </c>
      <c r="Y120" s="123">
        <v>2.93</v>
      </c>
      <c r="Z120" s="123">
        <v>3.08</v>
      </c>
      <c r="AA120" s="123">
        <v>2.92</v>
      </c>
      <c r="AB120" s="123">
        <v>3.06</v>
      </c>
      <c r="AC120" s="123">
        <v>2.93</v>
      </c>
      <c r="AD120" s="123">
        <v>2.94</v>
      </c>
      <c r="AE120" s="123">
        <v>4.39</v>
      </c>
      <c r="AF120" s="123">
        <v>4.39</v>
      </c>
      <c r="AG120" s="123">
        <v>4.39</v>
      </c>
      <c r="AH120" s="123">
        <v>4.49</v>
      </c>
      <c r="AI120" s="123">
        <v>4.6</v>
      </c>
      <c r="AJ120" s="123">
        <v>4.54</v>
      </c>
      <c r="AK120" s="123">
        <v>4.64</v>
      </c>
      <c r="AL120" s="123">
        <v>4.65</v>
      </c>
      <c r="AM120" s="123">
        <v>4.52</v>
      </c>
      <c r="AO120" s="122">
        <f t="shared" si="14"/>
        <v>2000.02</v>
      </c>
      <c r="AP120" s="143">
        <f t="shared" si="8"/>
        <v>2.43</v>
      </c>
      <c r="AQ120" s="143">
        <f t="shared" si="9"/>
        <v>1.97</v>
      </c>
      <c r="AR120" s="143">
        <f t="shared" si="10"/>
        <v>1.6352000000000002</v>
      </c>
      <c r="AS120" s="143">
        <f t="shared" si="11"/>
        <v>4.54</v>
      </c>
    </row>
    <row r="121" spans="2:45" ht="14.25">
      <c r="B121" s="15">
        <f t="shared" si="12"/>
        <v>2000</v>
      </c>
      <c r="C121" s="10" t="str">
        <f t="shared" si="13"/>
        <v>Mar</v>
      </c>
      <c r="D121" s="123">
        <v>2.3</v>
      </c>
      <c r="E121" s="123">
        <v>2.28</v>
      </c>
      <c r="F121" s="123">
        <v>2.33</v>
      </c>
      <c r="G121" s="123">
        <v>2.36</v>
      </c>
      <c r="H121" s="123">
        <v>2.43</v>
      </c>
      <c r="I121" s="123">
        <v>2.38</v>
      </c>
      <c r="J121" s="123">
        <v>2.35</v>
      </c>
      <c r="K121" s="123">
        <v>2.33</v>
      </c>
      <c r="L121" s="123">
        <v>2.34</v>
      </c>
      <c r="M121" s="123">
        <v>1.82</v>
      </c>
      <c r="N121" s="123">
        <v>1.95</v>
      </c>
      <c r="O121" s="123">
        <v>2.04</v>
      </c>
      <c r="P121" s="123">
        <v>1.88</v>
      </c>
      <c r="Q121" s="123">
        <v>1.9</v>
      </c>
      <c r="R121" s="123">
        <v>2.01</v>
      </c>
      <c r="S121" s="123">
        <v>1.99</v>
      </c>
      <c r="T121" s="123">
        <v>1.95</v>
      </c>
      <c r="U121" s="123">
        <v>1.99</v>
      </c>
      <c r="V121" s="123">
        <v>2.9</v>
      </c>
      <c r="W121" s="123">
        <v>2.98</v>
      </c>
      <c r="X121" s="123">
        <v>3.07</v>
      </c>
      <c r="Y121" s="123">
        <v>3.08</v>
      </c>
      <c r="Z121" s="123">
        <v>3.22</v>
      </c>
      <c r="AA121" s="123">
        <v>3.07</v>
      </c>
      <c r="AB121" s="123">
        <v>3.24</v>
      </c>
      <c r="AC121" s="123">
        <v>3.07</v>
      </c>
      <c r="AD121" s="123">
        <v>3.01</v>
      </c>
      <c r="AE121" s="123">
        <v>4.68</v>
      </c>
      <c r="AF121" s="123">
        <v>4.68</v>
      </c>
      <c r="AG121" s="123">
        <v>4.68</v>
      </c>
      <c r="AH121" s="123">
        <v>4.78</v>
      </c>
      <c r="AI121" s="123">
        <v>4.92</v>
      </c>
      <c r="AJ121" s="123">
        <v>4.83</v>
      </c>
      <c r="AK121" s="123">
        <v>4.98</v>
      </c>
      <c r="AL121" s="123">
        <v>4.92</v>
      </c>
      <c r="AM121" s="123">
        <v>4.8</v>
      </c>
      <c r="AO121" s="122">
        <f t="shared" si="14"/>
        <v>2000.03</v>
      </c>
      <c r="AP121" s="143">
        <f t="shared" si="8"/>
        <v>2.38</v>
      </c>
      <c r="AQ121" s="143">
        <f t="shared" si="9"/>
        <v>2.01</v>
      </c>
      <c r="AR121" s="143">
        <f t="shared" si="10"/>
        <v>1.7192</v>
      </c>
      <c r="AS121" s="143">
        <f t="shared" si="11"/>
        <v>4.83</v>
      </c>
    </row>
    <row r="122" spans="2:45" ht="14.25">
      <c r="B122" s="15">
        <f t="shared" si="12"/>
        <v>2000</v>
      </c>
      <c r="C122" s="10" t="str">
        <f t="shared" si="13"/>
        <v>Apr</v>
      </c>
      <c r="D122" s="123">
        <v>2.24</v>
      </c>
      <c r="E122" s="123">
        <v>2.25</v>
      </c>
      <c r="F122" s="123">
        <v>2.26</v>
      </c>
      <c r="G122" s="123">
        <v>2.31</v>
      </c>
      <c r="H122" s="123">
        <v>2.32</v>
      </c>
      <c r="I122" s="123">
        <v>2.28</v>
      </c>
      <c r="J122" s="123">
        <v>2.26</v>
      </c>
      <c r="K122" s="123">
        <v>2.28</v>
      </c>
      <c r="L122" s="123">
        <v>2.25</v>
      </c>
      <c r="M122" s="123">
        <v>1.86</v>
      </c>
      <c r="N122" s="123">
        <v>1.98</v>
      </c>
      <c r="O122" s="123">
        <v>2.11</v>
      </c>
      <c r="P122" s="123">
        <v>1.9</v>
      </c>
      <c r="Q122" s="123">
        <v>2.01</v>
      </c>
      <c r="R122" s="123">
        <v>2.05</v>
      </c>
      <c r="S122" s="123">
        <v>2</v>
      </c>
      <c r="T122" s="123">
        <v>2</v>
      </c>
      <c r="U122" s="123">
        <v>2.1</v>
      </c>
      <c r="V122" s="123">
        <v>2.95</v>
      </c>
      <c r="W122" s="123">
        <v>3.06</v>
      </c>
      <c r="X122" s="123">
        <v>3.06</v>
      </c>
      <c r="Y122" s="123">
        <v>3.03</v>
      </c>
      <c r="Z122" s="123">
        <v>3.18</v>
      </c>
      <c r="AA122" s="123">
        <v>3.09</v>
      </c>
      <c r="AB122" s="123">
        <v>3.29</v>
      </c>
      <c r="AC122" s="123">
        <v>3.21</v>
      </c>
      <c r="AD122" s="123">
        <v>3.17</v>
      </c>
      <c r="AE122" s="123">
        <v>4.9</v>
      </c>
      <c r="AF122" s="123">
        <v>4.9</v>
      </c>
      <c r="AG122" s="123">
        <v>4.9</v>
      </c>
      <c r="AH122" s="123">
        <v>4.94</v>
      </c>
      <c r="AI122" s="123">
        <v>5.11</v>
      </c>
      <c r="AJ122" s="123">
        <v>5.07</v>
      </c>
      <c r="AK122" s="123">
        <v>5.19</v>
      </c>
      <c r="AL122" s="123">
        <v>5.2</v>
      </c>
      <c r="AM122" s="123">
        <v>4.96</v>
      </c>
      <c r="AO122" s="122">
        <f t="shared" si="14"/>
        <v>2000.04</v>
      </c>
      <c r="AP122" s="143">
        <f t="shared" si="8"/>
        <v>2.28</v>
      </c>
      <c r="AQ122" s="143">
        <f t="shared" si="9"/>
        <v>2.05</v>
      </c>
      <c r="AR122" s="143">
        <f t="shared" si="10"/>
        <v>1.7304000000000002</v>
      </c>
      <c r="AS122" s="143">
        <f t="shared" si="11"/>
        <v>5.07</v>
      </c>
    </row>
    <row r="123" spans="2:45" ht="14.25">
      <c r="B123" s="15">
        <f t="shared" si="12"/>
        <v>2000</v>
      </c>
      <c r="C123" s="10" t="str">
        <f t="shared" si="13"/>
        <v>May</v>
      </c>
      <c r="D123" s="123">
        <v>2.26</v>
      </c>
      <c r="E123" s="123">
        <v>2.33</v>
      </c>
      <c r="F123" s="123">
        <v>2.37</v>
      </c>
      <c r="G123" s="123">
        <v>2.37</v>
      </c>
      <c r="H123" s="123">
        <v>2.4</v>
      </c>
      <c r="I123" s="123">
        <v>2.37</v>
      </c>
      <c r="J123" s="123">
        <v>2.36</v>
      </c>
      <c r="K123" s="123">
        <v>2.33</v>
      </c>
      <c r="L123" s="123">
        <v>2.26</v>
      </c>
      <c r="M123" s="123">
        <v>1.91</v>
      </c>
      <c r="N123" s="123">
        <v>2.04</v>
      </c>
      <c r="O123" s="123">
        <v>2.15</v>
      </c>
      <c r="P123" s="123">
        <v>1.96</v>
      </c>
      <c r="Q123" s="123">
        <v>2.08</v>
      </c>
      <c r="R123" s="123">
        <v>2.1</v>
      </c>
      <c r="S123" s="123">
        <v>2.14</v>
      </c>
      <c r="T123" s="123">
        <v>2.07</v>
      </c>
      <c r="U123" s="123">
        <v>2.07</v>
      </c>
      <c r="V123" s="123">
        <v>3.01</v>
      </c>
      <c r="W123" s="123">
        <v>3.19</v>
      </c>
      <c r="X123" s="123">
        <v>3.31</v>
      </c>
      <c r="Y123" s="123">
        <v>3.23</v>
      </c>
      <c r="Z123" s="123">
        <v>3.34</v>
      </c>
      <c r="AA123" s="123">
        <v>3.22</v>
      </c>
      <c r="AB123" s="123">
        <v>3.45</v>
      </c>
      <c r="AC123" s="123">
        <v>3.29</v>
      </c>
      <c r="AD123" s="123">
        <v>3.17</v>
      </c>
      <c r="AE123" s="123">
        <v>5.06</v>
      </c>
      <c r="AF123" s="123">
        <v>5.06</v>
      </c>
      <c r="AG123" s="123">
        <v>5.06</v>
      </c>
      <c r="AH123" s="123">
        <v>5.11</v>
      </c>
      <c r="AI123" s="123">
        <v>5.23</v>
      </c>
      <c r="AJ123" s="123">
        <v>5.17</v>
      </c>
      <c r="AK123" s="123">
        <v>5.36</v>
      </c>
      <c r="AL123" s="123">
        <v>5.32</v>
      </c>
      <c r="AM123" s="123">
        <v>5.14</v>
      </c>
      <c r="AO123" s="122">
        <f t="shared" si="14"/>
        <v>2000.05</v>
      </c>
      <c r="AP123" s="143">
        <f t="shared" si="8"/>
        <v>2.37</v>
      </c>
      <c r="AQ123" s="143">
        <f t="shared" si="9"/>
        <v>2.1</v>
      </c>
      <c r="AR123" s="143">
        <f t="shared" si="10"/>
        <v>1.8032000000000004</v>
      </c>
      <c r="AS123" s="143">
        <f t="shared" si="11"/>
        <v>5.17</v>
      </c>
    </row>
    <row r="124" spans="2:45" ht="14.25">
      <c r="B124" s="15">
        <f t="shared" si="12"/>
        <v>2000</v>
      </c>
      <c r="C124" s="10" t="str">
        <f t="shared" si="13"/>
        <v>Jun</v>
      </c>
      <c r="D124" s="123">
        <v>2.56</v>
      </c>
      <c r="E124" s="123">
        <v>2.55</v>
      </c>
      <c r="F124" s="123">
        <v>2.6</v>
      </c>
      <c r="G124" s="123">
        <v>2.58</v>
      </c>
      <c r="H124" s="123">
        <v>2.61</v>
      </c>
      <c r="I124" s="123">
        <v>2.6</v>
      </c>
      <c r="J124" s="123">
        <v>2.64</v>
      </c>
      <c r="K124" s="123">
        <v>2.6</v>
      </c>
      <c r="L124" s="123">
        <v>2.59</v>
      </c>
      <c r="M124" s="123">
        <v>1.8</v>
      </c>
      <c r="N124" s="123">
        <v>1.88</v>
      </c>
      <c r="O124" s="123">
        <v>1.99</v>
      </c>
      <c r="P124" s="123">
        <v>1.75</v>
      </c>
      <c r="Q124" s="123">
        <v>1.81</v>
      </c>
      <c r="R124" s="123">
        <v>1.88</v>
      </c>
      <c r="S124" s="123">
        <v>1.84</v>
      </c>
      <c r="T124" s="123">
        <v>1.72</v>
      </c>
      <c r="U124" s="123">
        <v>1.96</v>
      </c>
      <c r="V124" s="123">
        <v>2.69</v>
      </c>
      <c r="W124" s="123">
        <v>2.71</v>
      </c>
      <c r="X124" s="123">
        <v>2.91</v>
      </c>
      <c r="Y124" s="123">
        <v>2.69</v>
      </c>
      <c r="Z124" s="123">
        <v>2.77</v>
      </c>
      <c r="AA124" s="123">
        <v>2.75</v>
      </c>
      <c r="AB124" s="123">
        <v>2.97</v>
      </c>
      <c r="AC124" s="123">
        <v>2.77</v>
      </c>
      <c r="AD124" s="123">
        <v>2.88</v>
      </c>
      <c r="AE124" s="123">
        <v>4.71</v>
      </c>
      <c r="AF124" s="123">
        <v>4.71</v>
      </c>
      <c r="AG124" s="123">
        <v>4.71</v>
      </c>
      <c r="AH124" s="123">
        <v>4.87</v>
      </c>
      <c r="AI124" s="123">
        <v>5.01</v>
      </c>
      <c r="AJ124" s="123">
        <v>4.86</v>
      </c>
      <c r="AK124" s="123">
        <v>5.02</v>
      </c>
      <c r="AL124" s="123">
        <v>5.06</v>
      </c>
      <c r="AM124" s="123">
        <v>4.87</v>
      </c>
      <c r="AO124" s="122">
        <f t="shared" si="14"/>
        <v>2000.06</v>
      </c>
      <c r="AP124" s="143">
        <f t="shared" si="8"/>
        <v>2.6</v>
      </c>
      <c r="AQ124" s="143">
        <f t="shared" si="9"/>
        <v>1.88</v>
      </c>
      <c r="AR124" s="143">
        <f t="shared" si="10"/>
        <v>1.54</v>
      </c>
      <c r="AS124" s="143">
        <f t="shared" si="11"/>
        <v>4.86</v>
      </c>
    </row>
    <row r="125" spans="2:45" ht="14.25">
      <c r="B125" s="15">
        <f t="shared" si="12"/>
        <v>2000</v>
      </c>
      <c r="C125" s="10" t="str">
        <f t="shared" si="13"/>
        <v>Jul</v>
      </c>
      <c r="D125" s="123">
        <v>2.48</v>
      </c>
      <c r="E125" s="123">
        <v>2.46</v>
      </c>
      <c r="F125" s="123">
        <v>2.42</v>
      </c>
      <c r="G125" s="123">
        <v>2.43</v>
      </c>
      <c r="H125" s="123">
        <v>2.44</v>
      </c>
      <c r="I125" s="123">
        <v>2.42</v>
      </c>
      <c r="J125" s="123">
        <v>2.44</v>
      </c>
      <c r="K125" s="123">
        <v>2.37</v>
      </c>
      <c r="L125" s="123">
        <v>2.38</v>
      </c>
      <c r="M125" s="123">
        <v>1.69</v>
      </c>
      <c r="N125" s="123">
        <v>1.77</v>
      </c>
      <c r="O125" s="123">
        <v>1.82</v>
      </c>
      <c r="P125" s="123">
        <v>1.59</v>
      </c>
      <c r="Q125" s="123">
        <v>1.67</v>
      </c>
      <c r="R125" s="123">
        <v>1.84</v>
      </c>
      <c r="S125" s="123">
        <v>1.54</v>
      </c>
      <c r="T125" s="123">
        <v>1.57</v>
      </c>
      <c r="U125" s="123">
        <v>1.84</v>
      </c>
      <c r="V125" s="123">
        <v>2.53</v>
      </c>
      <c r="W125" s="123">
        <v>2.53</v>
      </c>
      <c r="X125" s="123">
        <v>2.62</v>
      </c>
      <c r="Y125" s="123">
        <v>2.37</v>
      </c>
      <c r="Z125" s="123">
        <v>2.4</v>
      </c>
      <c r="AA125" s="123">
        <v>2.43</v>
      </c>
      <c r="AB125" s="123">
        <v>2.45</v>
      </c>
      <c r="AC125" s="123">
        <v>2.22</v>
      </c>
      <c r="AD125" s="123">
        <v>2.54</v>
      </c>
      <c r="AE125" s="123">
        <v>4.3</v>
      </c>
      <c r="AF125" s="123">
        <v>4.3</v>
      </c>
      <c r="AG125" s="123">
        <v>4.3</v>
      </c>
      <c r="AH125" s="123">
        <v>4.49</v>
      </c>
      <c r="AI125" s="123">
        <v>4.54</v>
      </c>
      <c r="AJ125" s="123">
        <v>4.51</v>
      </c>
      <c r="AK125" s="123">
        <v>4.52</v>
      </c>
      <c r="AL125" s="123">
        <v>4.61</v>
      </c>
      <c r="AM125" s="123">
        <v>4.59</v>
      </c>
      <c r="AO125" s="122">
        <f t="shared" si="14"/>
        <v>2000.07</v>
      </c>
      <c r="AP125" s="143">
        <f t="shared" si="8"/>
        <v>2.42</v>
      </c>
      <c r="AQ125" s="143">
        <f t="shared" si="9"/>
        <v>1.84</v>
      </c>
      <c r="AR125" s="143">
        <f t="shared" si="10"/>
        <v>1.3608000000000002</v>
      </c>
      <c r="AS125" s="143">
        <f t="shared" si="11"/>
        <v>4.51</v>
      </c>
    </row>
    <row r="126" spans="2:45" ht="14.25">
      <c r="B126" s="15">
        <f t="shared" si="12"/>
        <v>2000</v>
      </c>
      <c r="C126" s="10" t="str">
        <f t="shared" si="13"/>
        <v>Aug</v>
      </c>
      <c r="D126" s="123">
        <v>2.47</v>
      </c>
      <c r="E126" s="123">
        <v>2.39</v>
      </c>
      <c r="F126" s="123">
        <v>2.43</v>
      </c>
      <c r="G126" s="123">
        <v>2.44</v>
      </c>
      <c r="H126" s="123">
        <v>2.43</v>
      </c>
      <c r="I126" s="123">
        <v>2.41</v>
      </c>
      <c r="J126" s="123">
        <v>2.48</v>
      </c>
      <c r="K126" s="123">
        <v>2.42</v>
      </c>
      <c r="L126" s="123">
        <v>2.38</v>
      </c>
      <c r="M126" s="123">
        <v>1.61</v>
      </c>
      <c r="N126" s="123">
        <v>1.72</v>
      </c>
      <c r="O126" s="123">
        <v>1.81</v>
      </c>
      <c r="P126" s="123">
        <v>1.5</v>
      </c>
      <c r="Q126" s="123">
        <v>1.7</v>
      </c>
      <c r="R126" s="123">
        <v>1.7</v>
      </c>
      <c r="S126" s="123">
        <v>1.42</v>
      </c>
      <c r="T126" s="123">
        <v>1.41</v>
      </c>
      <c r="U126" s="123">
        <v>1.6</v>
      </c>
      <c r="V126" s="123">
        <v>2.5</v>
      </c>
      <c r="W126" s="123">
        <v>2.68</v>
      </c>
      <c r="X126" s="123">
        <v>2.8</v>
      </c>
      <c r="Y126" s="123">
        <v>2.41</v>
      </c>
      <c r="Z126" s="123">
        <v>2.59</v>
      </c>
      <c r="AA126" s="123">
        <v>2.54</v>
      </c>
      <c r="AB126" s="123">
        <v>2.44</v>
      </c>
      <c r="AC126" s="123">
        <v>2.58</v>
      </c>
      <c r="AD126" s="123">
        <v>2.57</v>
      </c>
      <c r="AE126" s="123">
        <v>4.27</v>
      </c>
      <c r="AF126" s="123">
        <v>4.27</v>
      </c>
      <c r="AG126" s="123">
        <v>4.27</v>
      </c>
      <c r="AH126" s="123">
        <v>4.48</v>
      </c>
      <c r="AI126" s="123">
        <v>4.54</v>
      </c>
      <c r="AJ126" s="123">
        <v>4.51</v>
      </c>
      <c r="AK126" s="123">
        <v>4.48</v>
      </c>
      <c r="AL126" s="123">
        <v>4.52</v>
      </c>
      <c r="AM126" s="123">
        <v>4.48</v>
      </c>
      <c r="AO126" s="122">
        <f t="shared" si="14"/>
        <v>2000.08</v>
      </c>
      <c r="AP126" s="143">
        <f t="shared" si="8"/>
        <v>2.41</v>
      </c>
      <c r="AQ126" s="143">
        <f t="shared" si="9"/>
        <v>1.7</v>
      </c>
      <c r="AR126" s="143">
        <f t="shared" si="10"/>
        <v>1.4224</v>
      </c>
      <c r="AS126" s="143">
        <f t="shared" si="11"/>
        <v>4.51</v>
      </c>
    </row>
    <row r="127" spans="2:45" ht="14.25">
      <c r="B127" s="15">
        <f t="shared" si="12"/>
        <v>2000</v>
      </c>
      <c r="C127" s="10" t="str">
        <f t="shared" si="13"/>
        <v>Sep</v>
      </c>
      <c r="D127" s="123">
        <v>2.62</v>
      </c>
      <c r="E127" s="123">
        <v>2.55</v>
      </c>
      <c r="F127" s="123">
        <v>2.57</v>
      </c>
      <c r="G127" s="123">
        <v>2.58</v>
      </c>
      <c r="H127" s="123">
        <v>2.62</v>
      </c>
      <c r="I127" s="123">
        <v>2.57</v>
      </c>
      <c r="J127" s="123">
        <v>2.65</v>
      </c>
      <c r="K127" s="123">
        <v>2.55</v>
      </c>
      <c r="L127" s="123">
        <v>2.45</v>
      </c>
      <c r="M127" s="123">
        <v>1.86</v>
      </c>
      <c r="N127" s="123">
        <v>1.92</v>
      </c>
      <c r="O127" s="123">
        <v>2.03</v>
      </c>
      <c r="P127" s="123">
        <v>1.77</v>
      </c>
      <c r="Q127" s="123">
        <v>1.88</v>
      </c>
      <c r="R127" s="123">
        <v>1.96</v>
      </c>
      <c r="S127" s="123">
        <v>1.68</v>
      </c>
      <c r="T127" s="123">
        <v>1.66</v>
      </c>
      <c r="U127" s="123">
        <v>1.67</v>
      </c>
      <c r="V127" s="123">
        <v>2.62</v>
      </c>
      <c r="W127" s="123">
        <v>2.66</v>
      </c>
      <c r="X127" s="123">
        <v>2.81</v>
      </c>
      <c r="Y127" s="123">
        <v>2.55</v>
      </c>
      <c r="Z127" s="123">
        <v>2.73</v>
      </c>
      <c r="AA127" s="123">
        <v>2.68</v>
      </c>
      <c r="AB127" s="123">
        <v>2.56</v>
      </c>
      <c r="AC127" s="123">
        <v>2.44</v>
      </c>
      <c r="AD127" s="123">
        <v>2.47</v>
      </c>
      <c r="AE127" s="123">
        <v>4.45</v>
      </c>
      <c r="AF127" s="123">
        <v>4.45</v>
      </c>
      <c r="AG127" s="123">
        <v>4.45</v>
      </c>
      <c r="AH127" s="123">
        <v>4.5</v>
      </c>
      <c r="AI127" s="123">
        <v>4.61</v>
      </c>
      <c r="AJ127" s="123">
        <v>4.6</v>
      </c>
      <c r="AK127" s="123">
        <v>4.6</v>
      </c>
      <c r="AL127" s="123">
        <v>4.57</v>
      </c>
      <c r="AM127" s="123">
        <v>4.55</v>
      </c>
      <c r="AO127" s="122">
        <f t="shared" si="14"/>
        <v>2000.09</v>
      </c>
      <c r="AP127" s="143">
        <f t="shared" si="8"/>
        <v>2.57</v>
      </c>
      <c r="AQ127" s="143">
        <f t="shared" si="9"/>
        <v>1.96</v>
      </c>
      <c r="AR127" s="143">
        <f t="shared" si="10"/>
        <v>1.5008000000000001</v>
      </c>
      <c r="AS127" s="143">
        <f t="shared" si="11"/>
        <v>4.6</v>
      </c>
    </row>
    <row r="128" spans="2:45" ht="14.25">
      <c r="B128" s="15">
        <f t="shared" si="12"/>
        <v>2000</v>
      </c>
      <c r="C128" s="10" t="str">
        <f t="shared" si="13"/>
        <v>Oct</v>
      </c>
      <c r="D128" s="123">
        <v>2.75</v>
      </c>
      <c r="E128" s="123">
        <v>2.73</v>
      </c>
      <c r="F128" s="123">
        <v>2.81</v>
      </c>
      <c r="G128" s="123">
        <v>2.79</v>
      </c>
      <c r="H128" s="123">
        <v>2.85</v>
      </c>
      <c r="I128" s="123">
        <v>2.75</v>
      </c>
      <c r="J128" s="123">
        <v>2.75</v>
      </c>
      <c r="K128" s="123">
        <v>2.66</v>
      </c>
      <c r="L128" s="123">
        <v>2.67</v>
      </c>
      <c r="M128" s="123">
        <v>1.92</v>
      </c>
      <c r="N128" s="123">
        <v>2.01</v>
      </c>
      <c r="O128" s="123">
        <v>2.12</v>
      </c>
      <c r="P128" s="123">
        <v>1.81</v>
      </c>
      <c r="Q128" s="123">
        <v>1.91</v>
      </c>
      <c r="R128" s="123">
        <v>1.98</v>
      </c>
      <c r="S128" s="123">
        <v>1.72</v>
      </c>
      <c r="T128" s="123">
        <v>1.64</v>
      </c>
      <c r="U128" s="123">
        <v>1.77</v>
      </c>
      <c r="V128" s="123">
        <v>2.94</v>
      </c>
      <c r="W128" s="123">
        <v>2.98</v>
      </c>
      <c r="X128" s="123">
        <v>3.16</v>
      </c>
      <c r="Y128" s="123">
        <v>2.94</v>
      </c>
      <c r="Z128" s="123">
        <v>3</v>
      </c>
      <c r="AA128" s="123">
        <v>2.91</v>
      </c>
      <c r="AB128" s="123">
        <v>2.82</v>
      </c>
      <c r="AC128" s="123">
        <v>2.52</v>
      </c>
      <c r="AD128" s="123">
        <v>2.73</v>
      </c>
      <c r="AE128" s="123">
        <v>4.31</v>
      </c>
      <c r="AF128" s="123">
        <v>4.31</v>
      </c>
      <c r="AG128" s="123">
        <v>4.31</v>
      </c>
      <c r="AH128" s="123">
        <v>4.4</v>
      </c>
      <c r="AI128" s="123">
        <v>4.49</v>
      </c>
      <c r="AJ128" s="123">
        <v>4.47</v>
      </c>
      <c r="AK128" s="123">
        <v>4.39</v>
      </c>
      <c r="AL128" s="123">
        <v>4.49</v>
      </c>
      <c r="AM128" s="123">
        <v>4.58</v>
      </c>
      <c r="AO128" s="122">
        <f t="shared" si="14"/>
        <v>2000.1</v>
      </c>
      <c r="AP128" s="143">
        <f t="shared" si="8"/>
        <v>2.75</v>
      </c>
      <c r="AQ128" s="143">
        <f t="shared" si="9"/>
        <v>1.98</v>
      </c>
      <c r="AR128" s="143">
        <f t="shared" si="10"/>
        <v>1.6296000000000002</v>
      </c>
      <c r="AS128" s="143">
        <f t="shared" si="11"/>
        <v>4.47</v>
      </c>
    </row>
    <row r="129" spans="2:45" ht="14.25">
      <c r="B129" s="15">
        <f t="shared" si="12"/>
        <v>2000</v>
      </c>
      <c r="C129" s="10" t="str">
        <f t="shared" si="13"/>
        <v>Nov</v>
      </c>
      <c r="D129" s="123">
        <v>2.84</v>
      </c>
      <c r="E129" s="123">
        <v>2.83</v>
      </c>
      <c r="F129" s="123">
        <v>2.84</v>
      </c>
      <c r="G129" s="123">
        <v>2.85</v>
      </c>
      <c r="H129" s="123">
        <v>2.88</v>
      </c>
      <c r="I129" s="123">
        <v>2.81</v>
      </c>
      <c r="J129" s="123">
        <v>2.85</v>
      </c>
      <c r="K129" s="123">
        <v>2.83</v>
      </c>
      <c r="L129" s="123">
        <v>2.86</v>
      </c>
      <c r="M129" s="123">
        <v>1.96</v>
      </c>
      <c r="N129" s="123">
        <v>2.11</v>
      </c>
      <c r="O129" s="123">
        <v>2.22</v>
      </c>
      <c r="P129" s="123">
        <v>1.92</v>
      </c>
      <c r="Q129" s="123">
        <v>2.02</v>
      </c>
      <c r="R129" s="123">
        <v>2.09</v>
      </c>
      <c r="S129" s="123">
        <v>1.86</v>
      </c>
      <c r="T129" s="123">
        <v>1.89</v>
      </c>
      <c r="U129" s="123">
        <v>2.02</v>
      </c>
      <c r="V129" s="123">
        <v>3.1</v>
      </c>
      <c r="W129" s="123">
        <v>3.17</v>
      </c>
      <c r="X129" s="123">
        <v>3.3</v>
      </c>
      <c r="Y129" s="123">
        <v>3.2</v>
      </c>
      <c r="Z129" s="123">
        <v>3.23</v>
      </c>
      <c r="AA129" s="123">
        <v>3.17</v>
      </c>
      <c r="AB129" s="123">
        <v>3.11</v>
      </c>
      <c r="AC129" s="123">
        <v>3.09</v>
      </c>
      <c r="AD129" s="123">
        <v>3.17</v>
      </c>
      <c r="AE129" s="123">
        <v>4.46</v>
      </c>
      <c r="AF129" s="123">
        <v>4.46</v>
      </c>
      <c r="AG129" s="123">
        <v>4.46</v>
      </c>
      <c r="AH129" s="123">
        <v>4.48</v>
      </c>
      <c r="AI129" s="123">
        <v>4.57</v>
      </c>
      <c r="AJ129" s="123">
        <v>4.55</v>
      </c>
      <c r="AK129" s="123">
        <v>4.53</v>
      </c>
      <c r="AL129" s="123">
        <v>4.54</v>
      </c>
      <c r="AM129" s="123">
        <v>4.6</v>
      </c>
      <c r="AO129" s="122">
        <f t="shared" si="14"/>
        <v>2000.11</v>
      </c>
      <c r="AP129" s="143">
        <f t="shared" si="8"/>
        <v>2.81</v>
      </c>
      <c r="AQ129" s="143">
        <f t="shared" si="9"/>
        <v>2.09</v>
      </c>
      <c r="AR129" s="143">
        <f t="shared" si="10"/>
        <v>1.7752000000000001</v>
      </c>
      <c r="AS129" s="143">
        <f t="shared" si="11"/>
        <v>4.55</v>
      </c>
    </row>
    <row r="130" spans="2:45" ht="14.25">
      <c r="B130" s="15">
        <f t="shared" si="12"/>
        <v>2000</v>
      </c>
      <c r="C130" s="10" t="str">
        <f t="shared" si="13"/>
        <v>Dec</v>
      </c>
      <c r="D130" s="123">
        <v>2.87</v>
      </c>
      <c r="E130" s="123">
        <v>2.86</v>
      </c>
      <c r="F130" s="123">
        <v>2.86</v>
      </c>
      <c r="G130" s="123">
        <v>2.91</v>
      </c>
      <c r="H130" s="123">
        <v>2.94</v>
      </c>
      <c r="I130" s="123">
        <v>2.89</v>
      </c>
      <c r="J130" s="123">
        <v>2.89</v>
      </c>
      <c r="K130" s="123">
        <v>2.75</v>
      </c>
      <c r="L130" s="123">
        <v>2.82</v>
      </c>
      <c r="M130" s="123">
        <v>2</v>
      </c>
      <c r="N130" s="123">
        <v>2.12</v>
      </c>
      <c r="O130" s="123">
        <v>2.23</v>
      </c>
      <c r="P130" s="123">
        <v>1.98</v>
      </c>
      <c r="Q130" s="123">
        <v>2.08</v>
      </c>
      <c r="R130" s="123">
        <v>2.09</v>
      </c>
      <c r="S130" s="123">
        <v>1.91</v>
      </c>
      <c r="T130" s="123">
        <v>1.88</v>
      </c>
      <c r="U130" s="123">
        <v>1.98</v>
      </c>
      <c r="V130" s="123">
        <v>3.4</v>
      </c>
      <c r="W130" s="123">
        <v>3.45</v>
      </c>
      <c r="X130" s="123">
        <v>3.62</v>
      </c>
      <c r="Y130" s="123">
        <v>3.5</v>
      </c>
      <c r="Z130" s="123">
        <v>3.59</v>
      </c>
      <c r="AA130" s="123">
        <v>3.47</v>
      </c>
      <c r="AB130" s="123">
        <v>3.4</v>
      </c>
      <c r="AC130" s="123">
        <v>3.36</v>
      </c>
      <c r="AD130" s="123">
        <v>3.4</v>
      </c>
      <c r="AE130" s="123">
        <v>4.6</v>
      </c>
      <c r="AF130" s="123">
        <v>4.6</v>
      </c>
      <c r="AG130" s="123">
        <v>4.6</v>
      </c>
      <c r="AH130" s="123">
        <v>4.7</v>
      </c>
      <c r="AI130" s="123">
        <v>4.74</v>
      </c>
      <c r="AJ130" s="123">
        <v>4.77</v>
      </c>
      <c r="AK130" s="123">
        <v>4.73</v>
      </c>
      <c r="AL130" s="123">
        <v>4.63</v>
      </c>
      <c r="AM130" s="123">
        <v>4.71</v>
      </c>
      <c r="AO130" s="122">
        <f t="shared" si="14"/>
        <v>2000.12</v>
      </c>
      <c r="AP130" s="143">
        <f t="shared" si="8"/>
        <v>2.89</v>
      </c>
      <c r="AQ130" s="143">
        <f t="shared" si="9"/>
        <v>2.09</v>
      </c>
      <c r="AR130" s="143">
        <f t="shared" si="10"/>
        <v>1.9432000000000003</v>
      </c>
      <c r="AS130" s="143">
        <f t="shared" si="11"/>
        <v>4.77</v>
      </c>
    </row>
    <row r="131" spans="2:45" ht="14.25">
      <c r="B131" s="15">
        <f t="shared" si="12"/>
        <v>2001</v>
      </c>
      <c r="C131" s="10" t="str">
        <f t="shared" si="13"/>
        <v>Jan</v>
      </c>
      <c r="D131" s="123">
        <v>2.88</v>
      </c>
      <c r="E131" s="123">
        <v>2.91</v>
      </c>
      <c r="F131" s="123">
        <v>2.86</v>
      </c>
      <c r="G131" s="123">
        <v>2.95</v>
      </c>
      <c r="H131" s="123">
        <v>2.99</v>
      </c>
      <c r="I131" s="123">
        <v>2.92</v>
      </c>
      <c r="J131" s="123">
        <v>2.99</v>
      </c>
      <c r="K131" s="123">
        <v>2.89</v>
      </c>
      <c r="L131" s="123">
        <v>2.88</v>
      </c>
      <c r="M131" s="123">
        <v>1.98</v>
      </c>
      <c r="N131" s="123">
        <v>2.06</v>
      </c>
      <c r="O131" s="123">
        <v>2.18</v>
      </c>
      <c r="P131" s="123">
        <v>1.94</v>
      </c>
      <c r="Q131" s="123">
        <v>2.03</v>
      </c>
      <c r="R131" s="123">
        <v>2.12</v>
      </c>
      <c r="S131" s="123">
        <v>1.9</v>
      </c>
      <c r="T131" s="123">
        <v>1.89</v>
      </c>
      <c r="U131" s="123">
        <v>2.06</v>
      </c>
      <c r="V131" s="123">
        <v>3.15</v>
      </c>
      <c r="W131" s="123">
        <v>3.23</v>
      </c>
      <c r="X131" s="123">
        <v>3.34</v>
      </c>
      <c r="Y131" s="123">
        <v>3.28</v>
      </c>
      <c r="Z131" s="123">
        <v>3.39</v>
      </c>
      <c r="AA131" s="123">
        <v>3.26</v>
      </c>
      <c r="AB131" s="123">
        <v>3.25</v>
      </c>
      <c r="AC131" s="123">
        <v>3.25</v>
      </c>
      <c r="AD131" s="123">
        <v>3.23</v>
      </c>
      <c r="AE131" s="123">
        <v>4.55</v>
      </c>
      <c r="AF131" s="123">
        <v>4.55</v>
      </c>
      <c r="AG131" s="123">
        <v>4.55</v>
      </c>
      <c r="AH131" s="123">
        <v>4.45</v>
      </c>
      <c r="AI131" s="123">
        <v>4.54</v>
      </c>
      <c r="AJ131" s="123">
        <v>4.49</v>
      </c>
      <c r="AK131" s="123">
        <v>4.52</v>
      </c>
      <c r="AL131" s="123">
        <v>4.54</v>
      </c>
      <c r="AM131" s="123">
        <v>4.57</v>
      </c>
      <c r="AO131" s="122">
        <f t="shared" si="14"/>
        <v>2001.01</v>
      </c>
      <c r="AP131" s="143">
        <f t="shared" si="8"/>
        <v>2.92</v>
      </c>
      <c r="AQ131" s="143">
        <f t="shared" si="9"/>
        <v>2.12</v>
      </c>
      <c r="AR131" s="143">
        <f t="shared" si="10"/>
        <v>1.8256000000000001</v>
      </c>
      <c r="AS131" s="143">
        <f t="shared" si="11"/>
        <v>4.49</v>
      </c>
    </row>
    <row r="132" spans="2:45" ht="14.25">
      <c r="B132" s="15">
        <f t="shared" si="12"/>
        <v>2001</v>
      </c>
      <c r="C132" s="10" t="str">
        <f t="shared" si="13"/>
        <v>Feb</v>
      </c>
      <c r="D132" s="123">
        <v>2.81</v>
      </c>
      <c r="E132" s="123">
        <v>2.79</v>
      </c>
      <c r="F132" s="123">
        <v>2.78</v>
      </c>
      <c r="G132" s="123">
        <v>2.84</v>
      </c>
      <c r="H132" s="123">
        <v>2.86</v>
      </c>
      <c r="I132" s="123">
        <v>2.84</v>
      </c>
      <c r="J132" s="123">
        <v>2.86</v>
      </c>
      <c r="K132" s="123">
        <v>2.81</v>
      </c>
      <c r="L132" s="123">
        <v>2.79</v>
      </c>
      <c r="M132" s="123">
        <v>1.94</v>
      </c>
      <c r="N132" s="123">
        <v>2.04</v>
      </c>
      <c r="O132" s="123">
        <v>2.14</v>
      </c>
      <c r="P132" s="123">
        <v>1.86</v>
      </c>
      <c r="Q132" s="123">
        <v>2.01</v>
      </c>
      <c r="R132" s="123">
        <v>2.03</v>
      </c>
      <c r="S132" s="123">
        <v>1.89</v>
      </c>
      <c r="T132" s="123">
        <v>1.86</v>
      </c>
      <c r="U132" s="123">
        <v>2.1</v>
      </c>
      <c r="V132" s="123">
        <v>3.08</v>
      </c>
      <c r="W132" s="123">
        <v>3.15</v>
      </c>
      <c r="X132" s="123">
        <v>3.3</v>
      </c>
      <c r="Y132" s="123">
        <v>3.29</v>
      </c>
      <c r="Z132" s="123">
        <v>3.33</v>
      </c>
      <c r="AA132" s="123">
        <v>3.26</v>
      </c>
      <c r="AB132" s="123">
        <v>3.25</v>
      </c>
      <c r="AC132" s="123">
        <v>3.31</v>
      </c>
      <c r="AD132" s="123">
        <v>3.32</v>
      </c>
      <c r="AE132" s="123">
        <v>4.23</v>
      </c>
      <c r="AF132" s="123">
        <v>4.23</v>
      </c>
      <c r="AG132" s="123">
        <v>4.23</v>
      </c>
      <c r="AH132" s="123">
        <v>4.26</v>
      </c>
      <c r="AI132" s="123">
        <v>4.32</v>
      </c>
      <c r="AJ132" s="123">
        <v>4.33</v>
      </c>
      <c r="AK132" s="123">
        <v>4.39</v>
      </c>
      <c r="AL132" s="123">
        <v>4.44</v>
      </c>
      <c r="AM132" s="123">
        <v>4.31</v>
      </c>
      <c r="AO132" s="122">
        <f t="shared" si="14"/>
        <v>2001.02</v>
      </c>
      <c r="AP132" s="143">
        <f t="shared" si="8"/>
        <v>2.84</v>
      </c>
      <c r="AQ132" s="143">
        <f t="shared" si="9"/>
        <v>2.03</v>
      </c>
      <c r="AR132" s="143">
        <f t="shared" si="10"/>
        <v>1.8256000000000001</v>
      </c>
      <c r="AS132" s="143">
        <f t="shared" si="11"/>
        <v>4.33</v>
      </c>
    </row>
    <row r="133" spans="2:45" ht="14.25">
      <c r="B133" s="15">
        <f t="shared" si="12"/>
        <v>2001</v>
      </c>
      <c r="C133" s="10" t="str">
        <f t="shared" si="13"/>
        <v>Mar</v>
      </c>
      <c r="D133" s="123">
        <v>2.88</v>
      </c>
      <c r="E133" s="123">
        <v>2.91</v>
      </c>
      <c r="F133" s="123">
        <v>2.91</v>
      </c>
      <c r="G133" s="123">
        <v>2.9</v>
      </c>
      <c r="H133" s="123">
        <v>2.96</v>
      </c>
      <c r="I133" s="123">
        <v>2.93</v>
      </c>
      <c r="J133" s="123">
        <v>2.95</v>
      </c>
      <c r="K133" s="123">
        <v>2.83</v>
      </c>
      <c r="L133" s="123">
        <v>2.89</v>
      </c>
      <c r="M133" s="123">
        <v>1.98</v>
      </c>
      <c r="N133" s="123">
        <v>2.08</v>
      </c>
      <c r="O133" s="123">
        <v>2.18</v>
      </c>
      <c r="P133" s="123">
        <v>1.9</v>
      </c>
      <c r="Q133" s="123">
        <v>2.05</v>
      </c>
      <c r="R133" s="123">
        <v>2.07</v>
      </c>
      <c r="S133" s="123">
        <v>1.93</v>
      </c>
      <c r="T133" s="123">
        <v>1.9</v>
      </c>
      <c r="U133" s="123">
        <v>2.14</v>
      </c>
      <c r="V133" s="123">
        <v>3.15</v>
      </c>
      <c r="W133" s="123">
        <v>3.14</v>
      </c>
      <c r="X133" s="123">
        <v>3.34</v>
      </c>
      <c r="Y133" s="123">
        <v>3.18</v>
      </c>
      <c r="Z133" s="123">
        <v>3.24</v>
      </c>
      <c r="AA133" s="123">
        <v>3.27</v>
      </c>
      <c r="AB133" s="123">
        <v>3.18</v>
      </c>
      <c r="AC133" s="123">
        <v>3.13</v>
      </c>
      <c r="AD133" s="123">
        <v>3.16</v>
      </c>
      <c r="AE133" s="123">
        <v>4.11</v>
      </c>
      <c r="AF133" s="123">
        <v>4.11</v>
      </c>
      <c r="AG133" s="123">
        <v>4.11</v>
      </c>
      <c r="AH133" s="123">
        <v>4.11</v>
      </c>
      <c r="AI133" s="123">
        <v>4.17</v>
      </c>
      <c r="AJ133" s="123">
        <v>4.24</v>
      </c>
      <c r="AK133" s="123">
        <v>4.27</v>
      </c>
      <c r="AL133" s="123">
        <v>4.25</v>
      </c>
      <c r="AM133" s="123">
        <v>4.16</v>
      </c>
      <c r="AO133" s="122">
        <f t="shared" si="14"/>
        <v>2001.03</v>
      </c>
      <c r="AP133" s="143">
        <f t="shared" si="8"/>
        <v>2.93</v>
      </c>
      <c r="AQ133" s="143">
        <f t="shared" si="9"/>
        <v>2.07</v>
      </c>
      <c r="AR133" s="143">
        <f t="shared" si="10"/>
        <v>1.8312000000000002</v>
      </c>
      <c r="AS133" s="143">
        <f t="shared" si="11"/>
        <v>4.24</v>
      </c>
    </row>
    <row r="134" spans="2:45" ht="14.25">
      <c r="B134" s="15">
        <f t="shared" si="12"/>
        <v>2001</v>
      </c>
      <c r="C134" s="10" t="str">
        <f t="shared" si="13"/>
        <v>Apr</v>
      </c>
      <c r="D134" s="123">
        <v>2.66</v>
      </c>
      <c r="E134" s="123">
        <v>2.71</v>
      </c>
      <c r="F134" s="123">
        <v>2.69</v>
      </c>
      <c r="G134" s="123">
        <v>2.73</v>
      </c>
      <c r="H134" s="123">
        <v>2.73</v>
      </c>
      <c r="I134" s="123">
        <v>2.76</v>
      </c>
      <c r="J134" s="123">
        <v>2.65</v>
      </c>
      <c r="K134" s="123">
        <v>2.5</v>
      </c>
      <c r="L134" s="123">
        <v>2.68</v>
      </c>
      <c r="M134" s="123">
        <v>1.96</v>
      </c>
      <c r="N134" s="123">
        <v>2.07</v>
      </c>
      <c r="O134" s="123">
        <v>2.13</v>
      </c>
      <c r="P134" s="123">
        <v>1.88</v>
      </c>
      <c r="Q134" s="123">
        <v>1.99</v>
      </c>
      <c r="R134" s="123">
        <v>2.04</v>
      </c>
      <c r="S134" s="123">
        <v>1.91</v>
      </c>
      <c r="T134" s="123">
        <v>1.75</v>
      </c>
      <c r="U134" s="123">
        <v>2.05</v>
      </c>
      <c r="V134" s="123">
        <v>2.8</v>
      </c>
      <c r="W134" s="123">
        <v>2.82</v>
      </c>
      <c r="X134" s="123">
        <v>3</v>
      </c>
      <c r="Y134" s="123">
        <v>2.91</v>
      </c>
      <c r="Z134" s="123">
        <v>2.88</v>
      </c>
      <c r="AA134" s="123">
        <v>2.94</v>
      </c>
      <c r="AB134" s="123">
        <v>2.88</v>
      </c>
      <c r="AC134" s="123">
        <v>2.77</v>
      </c>
      <c r="AD134" s="123">
        <v>2.86</v>
      </c>
      <c r="AE134" s="123">
        <v>3.86</v>
      </c>
      <c r="AF134" s="123">
        <v>3.86</v>
      </c>
      <c r="AG134" s="123">
        <v>3.86</v>
      </c>
      <c r="AH134" s="123">
        <v>3.97</v>
      </c>
      <c r="AI134" s="123">
        <v>3.98</v>
      </c>
      <c r="AJ134" s="123">
        <v>4.03</v>
      </c>
      <c r="AK134" s="123">
        <v>4.1</v>
      </c>
      <c r="AL134" s="123">
        <v>3.96</v>
      </c>
      <c r="AM134" s="123">
        <v>4.01</v>
      </c>
      <c r="AO134" s="122">
        <f t="shared" si="14"/>
        <v>2001.04</v>
      </c>
      <c r="AP134" s="143">
        <f t="shared" si="8"/>
        <v>2.76</v>
      </c>
      <c r="AQ134" s="143">
        <f t="shared" si="9"/>
        <v>2.04</v>
      </c>
      <c r="AR134" s="143">
        <f t="shared" si="10"/>
        <v>1.6464</v>
      </c>
      <c r="AS134" s="143">
        <f t="shared" si="11"/>
        <v>4.03</v>
      </c>
    </row>
    <row r="135" spans="2:45" ht="14.25">
      <c r="B135" s="15">
        <f t="shared" si="12"/>
        <v>2001</v>
      </c>
      <c r="C135" s="10" t="str">
        <f t="shared" si="13"/>
        <v>May</v>
      </c>
      <c r="D135" s="123">
        <v>2.93</v>
      </c>
      <c r="E135" s="123">
        <v>2.94</v>
      </c>
      <c r="F135" s="123">
        <v>2.94</v>
      </c>
      <c r="G135" s="123">
        <v>2.98</v>
      </c>
      <c r="H135" s="123">
        <v>3.02</v>
      </c>
      <c r="I135" s="123">
        <v>3.03</v>
      </c>
      <c r="J135" s="123">
        <v>3.04</v>
      </c>
      <c r="K135" s="123">
        <v>2.86</v>
      </c>
      <c r="L135" s="123">
        <v>2.97</v>
      </c>
      <c r="M135" s="123">
        <v>1.85</v>
      </c>
      <c r="N135" s="123">
        <v>1.94</v>
      </c>
      <c r="O135" s="123">
        <v>1.98</v>
      </c>
      <c r="P135" s="123">
        <v>1.78</v>
      </c>
      <c r="Q135" s="123">
        <v>1.84</v>
      </c>
      <c r="R135" s="123">
        <v>1.86</v>
      </c>
      <c r="S135" s="123">
        <v>1.74</v>
      </c>
      <c r="T135" s="123">
        <v>1.73</v>
      </c>
      <c r="U135" s="123">
        <v>1.89</v>
      </c>
      <c r="V135" s="123">
        <v>3.04</v>
      </c>
      <c r="W135" s="123">
        <v>3.08</v>
      </c>
      <c r="X135" s="123">
        <v>3.25</v>
      </c>
      <c r="Y135" s="123">
        <v>3.15</v>
      </c>
      <c r="Z135" s="123">
        <v>3.25</v>
      </c>
      <c r="AA135" s="123">
        <v>3.14</v>
      </c>
      <c r="AB135" s="123">
        <v>3.15</v>
      </c>
      <c r="AC135" s="123">
        <v>3.07</v>
      </c>
      <c r="AD135" s="123">
        <v>3.26</v>
      </c>
      <c r="AE135" s="123">
        <v>4.03</v>
      </c>
      <c r="AF135" s="123">
        <v>4.03</v>
      </c>
      <c r="AG135" s="123">
        <v>4.03</v>
      </c>
      <c r="AH135" s="123">
        <v>4.12</v>
      </c>
      <c r="AI135" s="123">
        <v>4.19</v>
      </c>
      <c r="AJ135" s="123">
        <v>4.21</v>
      </c>
      <c r="AK135" s="123">
        <v>4.23</v>
      </c>
      <c r="AL135" s="123">
        <v>4.29</v>
      </c>
      <c r="AM135" s="123">
        <v>4.21</v>
      </c>
      <c r="AO135" s="122">
        <f t="shared" si="14"/>
        <v>2001.05</v>
      </c>
      <c r="AP135" s="143">
        <f t="shared" si="8"/>
        <v>3.03</v>
      </c>
      <c r="AQ135" s="143">
        <f t="shared" si="9"/>
        <v>1.86</v>
      </c>
      <c r="AR135" s="143">
        <f t="shared" si="10"/>
        <v>1.7584000000000002</v>
      </c>
      <c r="AS135" s="143">
        <f t="shared" si="11"/>
        <v>4.21</v>
      </c>
    </row>
    <row r="136" spans="2:45" ht="14.25">
      <c r="B136" s="15">
        <f t="shared" si="12"/>
        <v>2001</v>
      </c>
      <c r="C136" s="10" t="str">
        <f t="shared" si="13"/>
        <v>Jun</v>
      </c>
      <c r="D136" s="123">
        <v>2.72</v>
      </c>
      <c r="E136" s="123">
        <v>2.77</v>
      </c>
      <c r="F136" s="123">
        <v>2.7</v>
      </c>
      <c r="G136" s="123">
        <v>2.78</v>
      </c>
      <c r="H136" s="123">
        <v>2.75</v>
      </c>
      <c r="I136" s="123">
        <v>2.75</v>
      </c>
      <c r="J136" s="123">
        <v>2.72</v>
      </c>
      <c r="K136" s="123">
        <v>2.74</v>
      </c>
      <c r="L136" s="123">
        <v>2.7</v>
      </c>
      <c r="M136" s="123">
        <v>1.86</v>
      </c>
      <c r="N136" s="123">
        <v>1.96</v>
      </c>
      <c r="O136" s="123">
        <v>2.06</v>
      </c>
      <c r="P136" s="123">
        <v>1.76</v>
      </c>
      <c r="Q136" s="123">
        <v>1.83</v>
      </c>
      <c r="R136" s="123">
        <v>1.89</v>
      </c>
      <c r="S136" s="123">
        <v>1.74</v>
      </c>
      <c r="T136" s="123">
        <v>1.71</v>
      </c>
      <c r="U136" s="123">
        <v>1.89</v>
      </c>
      <c r="V136" s="123">
        <v>3.2</v>
      </c>
      <c r="W136" s="123">
        <v>3.14</v>
      </c>
      <c r="X136" s="123">
        <v>3.38</v>
      </c>
      <c r="Y136" s="123">
        <v>3.28</v>
      </c>
      <c r="Z136" s="123">
        <v>3.32</v>
      </c>
      <c r="AA136" s="123">
        <v>3.3</v>
      </c>
      <c r="AB136" s="123">
        <v>3.28</v>
      </c>
      <c r="AC136" s="123">
        <v>3.24</v>
      </c>
      <c r="AD136" s="123">
        <v>3.29</v>
      </c>
      <c r="AE136" s="123">
        <v>4.28</v>
      </c>
      <c r="AF136" s="123">
        <v>4.28</v>
      </c>
      <c r="AG136" s="123">
        <v>4.28</v>
      </c>
      <c r="AH136" s="123">
        <v>4.25</v>
      </c>
      <c r="AI136" s="123">
        <v>4.38</v>
      </c>
      <c r="AJ136" s="123">
        <v>4.39</v>
      </c>
      <c r="AK136" s="123">
        <v>4.47</v>
      </c>
      <c r="AL136" s="123">
        <v>4.48</v>
      </c>
      <c r="AM136" s="123">
        <v>4.42</v>
      </c>
      <c r="AO136" s="122">
        <f t="shared" si="14"/>
        <v>2001.06</v>
      </c>
      <c r="AP136" s="143">
        <f t="shared" si="8"/>
        <v>2.75</v>
      </c>
      <c r="AQ136" s="143">
        <f t="shared" si="9"/>
        <v>1.89</v>
      </c>
      <c r="AR136" s="143">
        <f t="shared" si="10"/>
        <v>1.848</v>
      </c>
      <c r="AS136" s="143">
        <f t="shared" si="11"/>
        <v>4.39</v>
      </c>
    </row>
    <row r="137" spans="2:45" ht="14.25">
      <c r="B137" s="15">
        <f t="shared" si="12"/>
        <v>2001</v>
      </c>
      <c r="C137" s="10" t="str">
        <f t="shared" si="13"/>
        <v>Jul</v>
      </c>
      <c r="D137" s="123">
        <v>2.68</v>
      </c>
      <c r="E137" s="123">
        <v>2.7</v>
      </c>
      <c r="F137" s="123">
        <v>2.71</v>
      </c>
      <c r="G137" s="123">
        <v>2.71</v>
      </c>
      <c r="H137" s="123">
        <v>2.74</v>
      </c>
      <c r="I137" s="123">
        <v>2.74</v>
      </c>
      <c r="J137" s="123">
        <v>2.71</v>
      </c>
      <c r="K137" s="123">
        <v>2.62</v>
      </c>
      <c r="L137" s="123">
        <v>2.71</v>
      </c>
      <c r="M137" s="123">
        <v>1.99</v>
      </c>
      <c r="N137" s="123">
        <v>2.12</v>
      </c>
      <c r="O137" s="123">
        <v>2.17</v>
      </c>
      <c r="P137" s="123">
        <v>1.84</v>
      </c>
      <c r="Q137" s="123">
        <v>1.99</v>
      </c>
      <c r="R137" s="123">
        <v>2.03</v>
      </c>
      <c r="S137" s="123">
        <v>1.87</v>
      </c>
      <c r="T137" s="123">
        <v>1.72</v>
      </c>
      <c r="U137" s="123">
        <v>1.94</v>
      </c>
      <c r="V137" s="123">
        <v>3.18</v>
      </c>
      <c r="W137" s="123">
        <v>3.38</v>
      </c>
      <c r="X137" s="123">
        <v>3.32</v>
      </c>
      <c r="Y137" s="123">
        <v>3.21</v>
      </c>
      <c r="Z137" s="123">
        <v>3.31</v>
      </c>
      <c r="AA137" s="123">
        <v>3.34</v>
      </c>
      <c r="AB137" s="123">
        <v>3.34</v>
      </c>
      <c r="AC137" s="123">
        <v>3.03</v>
      </c>
      <c r="AD137" s="123">
        <v>3.09</v>
      </c>
      <c r="AE137" s="123">
        <v>4.73</v>
      </c>
      <c r="AF137" s="123">
        <v>4.73</v>
      </c>
      <c r="AG137" s="123">
        <v>4.73</v>
      </c>
      <c r="AH137" s="123">
        <v>4.77</v>
      </c>
      <c r="AI137" s="123">
        <v>4.86</v>
      </c>
      <c r="AJ137" s="123">
        <v>4.83</v>
      </c>
      <c r="AK137" s="123">
        <v>4.93</v>
      </c>
      <c r="AL137" s="123">
        <v>4.92</v>
      </c>
      <c r="AM137" s="123">
        <v>4.82</v>
      </c>
      <c r="AO137" s="122">
        <f t="shared" si="14"/>
        <v>2001.07</v>
      </c>
      <c r="AP137" s="143">
        <f t="shared" si="8"/>
        <v>2.74</v>
      </c>
      <c r="AQ137" s="143">
        <f t="shared" si="9"/>
        <v>2.03</v>
      </c>
      <c r="AR137" s="143">
        <f t="shared" si="10"/>
        <v>1.8704</v>
      </c>
      <c r="AS137" s="143">
        <f t="shared" si="11"/>
        <v>4.83</v>
      </c>
    </row>
    <row r="138" spans="2:45" ht="14.25">
      <c r="B138" s="15">
        <f t="shared" si="12"/>
        <v>2001</v>
      </c>
      <c r="C138" s="10" t="str">
        <f t="shared" si="13"/>
        <v>Aug</v>
      </c>
      <c r="D138" s="123">
        <v>2.61</v>
      </c>
      <c r="E138" s="123">
        <v>2.66</v>
      </c>
      <c r="F138" s="123">
        <v>2.58</v>
      </c>
      <c r="G138" s="123">
        <v>2.66</v>
      </c>
      <c r="H138" s="123">
        <v>2.69</v>
      </c>
      <c r="I138" s="123">
        <v>2.66</v>
      </c>
      <c r="J138" s="123">
        <v>2.66</v>
      </c>
      <c r="K138" s="123">
        <v>2.53</v>
      </c>
      <c r="L138" s="123">
        <v>2.65</v>
      </c>
      <c r="M138" s="123">
        <v>1.93</v>
      </c>
      <c r="N138" s="123">
        <v>2.06</v>
      </c>
      <c r="O138" s="123">
        <v>2.11</v>
      </c>
      <c r="P138" s="123">
        <v>1.79</v>
      </c>
      <c r="Q138" s="123">
        <v>1.93</v>
      </c>
      <c r="R138" s="123">
        <v>1.97</v>
      </c>
      <c r="S138" s="123">
        <v>1.81</v>
      </c>
      <c r="T138" s="123">
        <v>1.67</v>
      </c>
      <c r="U138" s="123">
        <v>1.88</v>
      </c>
      <c r="V138" s="123">
        <v>3.2</v>
      </c>
      <c r="W138" s="123">
        <v>3.36</v>
      </c>
      <c r="X138" s="123">
        <v>3.54</v>
      </c>
      <c r="Y138" s="123">
        <v>3.24</v>
      </c>
      <c r="Z138" s="123">
        <v>3.4</v>
      </c>
      <c r="AA138" s="123">
        <v>3.45</v>
      </c>
      <c r="AB138" s="123">
        <v>3.34</v>
      </c>
      <c r="AC138" s="123">
        <v>3.08</v>
      </c>
      <c r="AD138" s="123">
        <v>3.25</v>
      </c>
      <c r="AE138" s="123">
        <v>4.79</v>
      </c>
      <c r="AF138" s="123">
        <v>4.79</v>
      </c>
      <c r="AG138" s="123">
        <v>4.79</v>
      </c>
      <c r="AH138" s="123">
        <v>4.84</v>
      </c>
      <c r="AI138" s="123">
        <v>4.96</v>
      </c>
      <c r="AJ138" s="123">
        <v>4.94</v>
      </c>
      <c r="AK138" s="123">
        <v>5.02</v>
      </c>
      <c r="AL138" s="123">
        <v>4.96</v>
      </c>
      <c r="AM138" s="123">
        <v>5.02</v>
      </c>
      <c r="AO138" s="122">
        <f t="shared" si="14"/>
        <v>2001.08</v>
      </c>
      <c r="AP138" s="143">
        <f t="shared" si="8"/>
        <v>2.66</v>
      </c>
      <c r="AQ138" s="143">
        <f t="shared" si="9"/>
        <v>1.97</v>
      </c>
      <c r="AR138" s="143">
        <f t="shared" si="10"/>
        <v>1.9320000000000004</v>
      </c>
      <c r="AS138" s="143">
        <f t="shared" si="11"/>
        <v>4.94</v>
      </c>
    </row>
    <row r="139" spans="2:45" ht="14.25">
      <c r="B139" s="15">
        <f t="shared" si="12"/>
        <v>2001</v>
      </c>
      <c r="C139" s="10" t="str">
        <f t="shared" si="13"/>
        <v>Sep</v>
      </c>
      <c r="D139" s="123">
        <v>2.48</v>
      </c>
      <c r="E139" s="123">
        <v>2.53</v>
      </c>
      <c r="F139" s="123">
        <v>2.42</v>
      </c>
      <c r="G139" s="123">
        <v>2.53</v>
      </c>
      <c r="H139" s="123">
        <v>2.62</v>
      </c>
      <c r="I139" s="123">
        <v>2.57</v>
      </c>
      <c r="J139" s="123">
        <v>2.56</v>
      </c>
      <c r="K139" s="123">
        <v>2.46</v>
      </c>
      <c r="L139" s="123">
        <v>2.54</v>
      </c>
      <c r="M139" s="123">
        <v>1.95</v>
      </c>
      <c r="N139" s="123">
        <v>2.07</v>
      </c>
      <c r="O139" s="123">
        <v>2.14</v>
      </c>
      <c r="P139" s="123">
        <v>1.83</v>
      </c>
      <c r="Q139" s="123">
        <v>1.84</v>
      </c>
      <c r="R139" s="123">
        <v>1.99</v>
      </c>
      <c r="S139" s="123">
        <v>1.74</v>
      </c>
      <c r="T139" s="123">
        <v>1.72</v>
      </c>
      <c r="U139" s="123">
        <v>1.83</v>
      </c>
      <c r="V139" s="123">
        <v>3.13</v>
      </c>
      <c r="W139" s="123">
        <v>3.29</v>
      </c>
      <c r="X139" s="123">
        <v>3.41</v>
      </c>
      <c r="Y139" s="123">
        <v>3.21</v>
      </c>
      <c r="Z139" s="123">
        <v>3.29</v>
      </c>
      <c r="AA139" s="123">
        <v>3.27</v>
      </c>
      <c r="AB139" s="123">
        <v>3.24</v>
      </c>
      <c r="AC139" s="123">
        <v>2.93</v>
      </c>
      <c r="AD139" s="123">
        <v>3.2</v>
      </c>
      <c r="AE139" s="123">
        <v>4.66</v>
      </c>
      <c r="AF139" s="123">
        <v>4.66</v>
      </c>
      <c r="AG139" s="123">
        <v>4.66</v>
      </c>
      <c r="AH139" s="123">
        <v>4.56</v>
      </c>
      <c r="AI139" s="123">
        <v>4.57</v>
      </c>
      <c r="AJ139" s="123">
        <v>4.61</v>
      </c>
      <c r="AK139" s="123">
        <v>4.68</v>
      </c>
      <c r="AL139" s="123">
        <v>4.64</v>
      </c>
      <c r="AM139" s="123">
        <v>4.65</v>
      </c>
      <c r="AO139" s="122">
        <f t="shared" si="14"/>
        <v>2001.09</v>
      </c>
      <c r="AP139" s="143">
        <f t="shared" si="8"/>
        <v>2.57</v>
      </c>
      <c r="AQ139" s="143">
        <f t="shared" si="9"/>
        <v>1.99</v>
      </c>
      <c r="AR139" s="143">
        <f t="shared" si="10"/>
        <v>1.8312000000000002</v>
      </c>
      <c r="AS139" s="143">
        <f t="shared" si="11"/>
        <v>4.61</v>
      </c>
    </row>
    <row r="140" spans="2:45" ht="14.25">
      <c r="B140" s="15">
        <f t="shared" si="12"/>
        <v>2001</v>
      </c>
      <c r="C140" s="10" t="str">
        <f t="shared" si="13"/>
        <v>Oct</v>
      </c>
      <c r="D140" s="123">
        <v>2.63</v>
      </c>
      <c r="E140" s="123">
        <v>2.64</v>
      </c>
      <c r="F140" s="123">
        <v>2.58</v>
      </c>
      <c r="G140" s="123">
        <v>2.69</v>
      </c>
      <c r="H140" s="123">
        <v>2.71</v>
      </c>
      <c r="I140" s="123">
        <v>2.68</v>
      </c>
      <c r="J140" s="123">
        <v>2.66</v>
      </c>
      <c r="K140" s="123">
        <v>2.58</v>
      </c>
      <c r="L140" s="123">
        <v>2.67</v>
      </c>
      <c r="M140" s="123">
        <v>1.95</v>
      </c>
      <c r="N140" s="123">
        <v>2.11</v>
      </c>
      <c r="O140" s="123">
        <v>2.18</v>
      </c>
      <c r="P140" s="123">
        <v>1.83</v>
      </c>
      <c r="Q140" s="123">
        <v>1.97</v>
      </c>
      <c r="R140" s="123">
        <v>2.01</v>
      </c>
      <c r="S140" s="123">
        <v>1.82</v>
      </c>
      <c r="T140" s="123">
        <v>1.68</v>
      </c>
      <c r="U140" s="123">
        <v>1.9</v>
      </c>
      <c r="V140" s="123">
        <v>3.09</v>
      </c>
      <c r="W140" s="123">
        <v>3.24</v>
      </c>
      <c r="X140" s="123">
        <v>3.38</v>
      </c>
      <c r="Y140" s="123">
        <v>3.13</v>
      </c>
      <c r="Z140" s="123">
        <v>3.28</v>
      </c>
      <c r="AA140" s="123">
        <v>3.3</v>
      </c>
      <c r="AB140" s="123">
        <v>3.16</v>
      </c>
      <c r="AC140" s="123">
        <v>3</v>
      </c>
      <c r="AD140" s="123">
        <v>3.15</v>
      </c>
      <c r="AE140" s="123">
        <v>3.79</v>
      </c>
      <c r="AF140" s="123">
        <v>3.79</v>
      </c>
      <c r="AG140" s="123">
        <v>3.79</v>
      </c>
      <c r="AH140" s="123">
        <v>3.79</v>
      </c>
      <c r="AI140" s="123">
        <v>3.9</v>
      </c>
      <c r="AJ140" s="123">
        <v>3.94</v>
      </c>
      <c r="AK140" s="123">
        <v>3.97</v>
      </c>
      <c r="AL140" s="123">
        <v>3.78</v>
      </c>
      <c r="AM140" s="123">
        <v>3.97</v>
      </c>
      <c r="AO140" s="122">
        <f t="shared" si="14"/>
        <v>2001.1</v>
      </c>
      <c r="AP140" s="143">
        <f aca="true" t="shared" si="15" ref="AP140:AP203">SUMPRODUCT(D140:L140,D$8:L$8)</f>
        <v>2.68</v>
      </c>
      <c r="AQ140" s="143">
        <f aca="true" t="shared" si="16" ref="AQ140:AQ203">SUMPRODUCT(M140:U140,M$8:U$8)</f>
        <v>2.01</v>
      </c>
      <c r="AR140" s="143">
        <f aca="true" t="shared" si="17" ref="AR140:AR203">SUMPRODUCT(V140:AD140,V$8:AD$8)*0.56</f>
        <v>1.848</v>
      </c>
      <c r="AS140" s="143">
        <f aca="true" t="shared" si="18" ref="AS140:AS203">SUMPRODUCT(AE140:AM140,AE$8:AM$8)</f>
        <v>3.94</v>
      </c>
    </row>
    <row r="141" spans="2:45" ht="14.25">
      <c r="B141" s="15">
        <f t="shared" si="12"/>
        <v>2001</v>
      </c>
      <c r="C141" s="10" t="str">
        <f t="shared" si="13"/>
        <v>Nov</v>
      </c>
      <c r="D141" s="123">
        <v>2.65</v>
      </c>
      <c r="E141" s="123">
        <v>2.65</v>
      </c>
      <c r="F141" s="123">
        <v>2.6</v>
      </c>
      <c r="G141" s="123">
        <v>2.66</v>
      </c>
      <c r="H141" s="123">
        <v>2.75</v>
      </c>
      <c r="I141" s="123">
        <v>2.67</v>
      </c>
      <c r="J141" s="123">
        <v>2.67</v>
      </c>
      <c r="K141" s="123">
        <v>2.62</v>
      </c>
      <c r="L141" s="123">
        <v>2.69</v>
      </c>
      <c r="M141" s="123">
        <v>1.89</v>
      </c>
      <c r="N141" s="123">
        <v>2.06</v>
      </c>
      <c r="O141" s="123">
        <v>2.14</v>
      </c>
      <c r="P141" s="123">
        <v>1.83</v>
      </c>
      <c r="Q141" s="123">
        <v>1.94</v>
      </c>
      <c r="R141" s="123">
        <v>1.99</v>
      </c>
      <c r="S141" s="123">
        <v>1.81</v>
      </c>
      <c r="T141" s="123">
        <v>1.78</v>
      </c>
      <c r="U141" s="123">
        <v>1.85</v>
      </c>
      <c r="V141" s="123">
        <v>3.1</v>
      </c>
      <c r="W141" s="123">
        <v>3.24</v>
      </c>
      <c r="X141" s="123">
        <v>3.29</v>
      </c>
      <c r="Y141" s="123">
        <v>3.18</v>
      </c>
      <c r="Z141" s="123">
        <v>3.38</v>
      </c>
      <c r="AA141" s="123">
        <v>3.2</v>
      </c>
      <c r="AB141" s="123">
        <v>3.19</v>
      </c>
      <c r="AC141" s="123">
        <v>3.02</v>
      </c>
      <c r="AD141" s="123">
        <v>3.14</v>
      </c>
      <c r="AE141" s="123">
        <v>3.95</v>
      </c>
      <c r="AF141" s="123">
        <v>3.95</v>
      </c>
      <c r="AG141" s="123">
        <v>3.95</v>
      </c>
      <c r="AH141" s="123">
        <v>3.98</v>
      </c>
      <c r="AI141" s="123">
        <v>4.1</v>
      </c>
      <c r="AJ141" s="123">
        <v>4.06</v>
      </c>
      <c r="AK141" s="123">
        <v>4.06</v>
      </c>
      <c r="AL141" s="123">
        <v>4.12</v>
      </c>
      <c r="AM141" s="123">
        <v>4.04</v>
      </c>
      <c r="AO141" s="122">
        <f t="shared" si="14"/>
        <v>2001.11</v>
      </c>
      <c r="AP141" s="143">
        <f t="shared" si="15"/>
        <v>2.67</v>
      </c>
      <c r="AQ141" s="143">
        <f t="shared" si="16"/>
        <v>1.99</v>
      </c>
      <c r="AR141" s="143">
        <f t="shared" si="17"/>
        <v>1.7920000000000003</v>
      </c>
      <c r="AS141" s="143">
        <f t="shared" si="18"/>
        <v>4.06</v>
      </c>
    </row>
    <row r="142" spans="2:45" ht="14.25">
      <c r="B142" s="15">
        <f t="shared" si="12"/>
        <v>2001</v>
      </c>
      <c r="C142" s="10" t="str">
        <f t="shared" si="13"/>
        <v>Dec</v>
      </c>
      <c r="D142" s="123">
        <v>2.65</v>
      </c>
      <c r="E142" s="123">
        <v>2.63</v>
      </c>
      <c r="F142" s="123">
        <v>2.6</v>
      </c>
      <c r="G142" s="123">
        <v>2.7</v>
      </c>
      <c r="H142" s="123">
        <v>2.73</v>
      </c>
      <c r="I142" s="123">
        <v>2.7</v>
      </c>
      <c r="J142" s="123">
        <v>2.71</v>
      </c>
      <c r="K142" s="123">
        <v>2.63</v>
      </c>
      <c r="L142" s="123">
        <v>2.69</v>
      </c>
      <c r="M142" s="123">
        <v>1.95</v>
      </c>
      <c r="N142" s="123">
        <v>2.08</v>
      </c>
      <c r="O142" s="123">
        <v>2.2</v>
      </c>
      <c r="P142" s="123">
        <v>1.87</v>
      </c>
      <c r="Q142" s="123">
        <v>2</v>
      </c>
      <c r="R142" s="123">
        <v>1.99</v>
      </c>
      <c r="S142" s="123">
        <v>1.89</v>
      </c>
      <c r="T142" s="123">
        <v>1.86</v>
      </c>
      <c r="U142" s="123">
        <v>1.97</v>
      </c>
      <c r="V142" s="123">
        <v>3.11</v>
      </c>
      <c r="W142" s="123">
        <v>3.16</v>
      </c>
      <c r="X142" s="123">
        <v>3.19</v>
      </c>
      <c r="Y142" s="123">
        <v>3.22</v>
      </c>
      <c r="Z142" s="123">
        <v>3.27</v>
      </c>
      <c r="AA142" s="123">
        <v>3.18</v>
      </c>
      <c r="AB142" s="123">
        <v>3.27</v>
      </c>
      <c r="AC142" s="123">
        <v>3.07</v>
      </c>
      <c r="AD142" s="123">
        <v>3.19</v>
      </c>
      <c r="AE142" s="123">
        <v>3.89</v>
      </c>
      <c r="AF142" s="123">
        <v>3.89</v>
      </c>
      <c r="AG142" s="123">
        <v>3.89</v>
      </c>
      <c r="AH142" s="123">
        <v>3.96</v>
      </c>
      <c r="AI142" s="123">
        <v>4.02</v>
      </c>
      <c r="AJ142" s="123">
        <v>4.01</v>
      </c>
      <c r="AK142" s="123">
        <v>4.11</v>
      </c>
      <c r="AL142" s="123">
        <v>4.12</v>
      </c>
      <c r="AM142" s="123">
        <v>4.23</v>
      </c>
      <c r="AO142" s="122">
        <f t="shared" si="14"/>
        <v>2001.12</v>
      </c>
      <c r="AP142" s="143">
        <f t="shared" si="15"/>
        <v>2.7</v>
      </c>
      <c r="AQ142" s="143">
        <f t="shared" si="16"/>
        <v>1.99</v>
      </c>
      <c r="AR142" s="143">
        <f t="shared" si="17"/>
        <v>1.7808000000000002</v>
      </c>
      <c r="AS142" s="143">
        <f t="shared" si="18"/>
        <v>4.01</v>
      </c>
    </row>
    <row r="143" spans="2:45" ht="14.25">
      <c r="B143" s="15">
        <f t="shared" si="12"/>
        <v>2002</v>
      </c>
      <c r="C143" s="10" t="str">
        <f t="shared" si="13"/>
        <v>Jan</v>
      </c>
      <c r="D143" s="123">
        <v>2.71</v>
      </c>
      <c r="E143" s="123">
        <v>2.66</v>
      </c>
      <c r="F143" s="123">
        <v>2.66</v>
      </c>
      <c r="G143" s="123">
        <v>2.75</v>
      </c>
      <c r="H143" s="123">
        <v>2.79</v>
      </c>
      <c r="I143" s="123">
        <v>2.77</v>
      </c>
      <c r="J143" s="123">
        <v>2.77</v>
      </c>
      <c r="K143" s="123">
        <v>2.74</v>
      </c>
      <c r="L143" s="123">
        <v>2.75</v>
      </c>
      <c r="M143" s="123">
        <v>1.89</v>
      </c>
      <c r="N143" s="123">
        <v>2.1</v>
      </c>
      <c r="O143" s="123">
        <v>2.14</v>
      </c>
      <c r="P143" s="123">
        <v>1.85</v>
      </c>
      <c r="Q143" s="123">
        <v>1.93</v>
      </c>
      <c r="R143" s="123">
        <v>2.01</v>
      </c>
      <c r="S143" s="123">
        <v>1.89</v>
      </c>
      <c r="T143" s="123">
        <v>1.93</v>
      </c>
      <c r="U143" s="123">
        <v>1.93</v>
      </c>
      <c r="V143" s="124">
        <v>3.12</v>
      </c>
      <c r="W143" s="124">
        <v>3.25</v>
      </c>
      <c r="X143" s="124">
        <v>3.26</v>
      </c>
      <c r="Y143" s="124">
        <v>3.25</v>
      </c>
      <c r="Z143" s="124">
        <v>3.34</v>
      </c>
      <c r="AA143" s="124">
        <v>3.27</v>
      </c>
      <c r="AB143" s="124">
        <v>3.39</v>
      </c>
      <c r="AC143" s="124">
        <v>3.26</v>
      </c>
      <c r="AD143" s="124">
        <v>3.29</v>
      </c>
      <c r="AE143" s="123">
        <v>3.87</v>
      </c>
      <c r="AF143" s="123">
        <v>3.87</v>
      </c>
      <c r="AG143" s="123">
        <v>3.87</v>
      </c>
      <c r="AH143" s="123">
        <v>3.94</v>
      </c>
      <c r="AI143" s="123">
        <v>4</v>
      </c>
      <c r="AJ143" s="123">
        <v>3.99</v>
      </c>
      <c r="AK143" s="123">
        <v>4.09</v>
      </c>
      <c r="AL143" s="123">
        <v>4.1</v>
      </c>
      <c r="AM143" s="123">
        <v>4.21</v>
      </c>
      <c r="AO143" s="122">
        <f t="shared" si="14"/>
        <v>2002.01</v>
      </c>
      <c r="AP143" s="143">
        <f t="shared" si="15"/>
        <v>2.77</v>
      </c>
      <c r="AQ143" s="143">
        <f t="shared" si="16"/>
        <v>2.01</v>
      </c>
      <c r="AR143" s="143">
        <f t="shared" si="17"/>
        <v>1.8312000000000002</v>
      </c>
      <c r="AS143" s="143">
        <f t="shared" si="18"/>
        <v>3.99</v>
      </c>
    </row>
    <row r="144" spans="2:45" ht="14.25">
      <c r="B144" s="15">
        <f t="shared" si="12"/>
        <v>2002</v>
      </c>
      <c r="C144" s="10" t="str">
        <f t="shared" si="13"/>
        <v>Feb</v>
      </c>
      <c r="D144" s="123">
        <v>2.65</v>
      </c>
      <c r="E144" s="123">
        <v>2.57</v>
      </c>
      <c r="F144" s="123">
        <v>2.58</v>
      </c>
      <c r="G144" s="123">
        <v>2.65</v>
      </c>
      <c r="H144" s="123">
        <v>2.72</v>
      </c>
      <c r="I144" s="123">
        <v>2.67</v>
      </c>
      <c r="J144" s="123">
        <v>2.67</v>
      </c>
      <c r="K144" s="123">
        <v>2.57</v>
      </c>
      <c r="L144" s="123">
        <v>2.7</v>
      </c>
      <c r="M144" s="123">
        <v>1.82</v>
      </c>
      <c r="N144" s="123">
        <v>1.94</v>
      </c>
      <c r="O144" s="123">
        <v>2.1</v>
      </c>
      <c r="P144" s="123">
        <v>1.77</v>
      </c>
      <c r="Q144" s="123">
        <v>1.89</v>
      </c>
      <c r="R144" s="123">
        <v>1.97</v>
      </c>
      <c r="S144" s="123">
        <v>1.86</v>
      </c>
      <c r="T144" s="123">
        <v>1.78</v>
      </c>
      <c r="U144" s="123">
        <v>1.86</v>
      </c>
      <c r="V144" s="124">
        <v>2.91</v>
      </c>
      <c r="W144" s="124">
        <v>3</v>
      </c>
      <c r="X144" s="124">
        <v>3.07</v>
      </c>
      <c r="Y144" s="124">
        <v>3.02</v>
      </c>
      <c r="Z144" s="124">
        <v>3.14</v>
      </c>
      <c r="AA144" s="124">
        <v>3</v>
      </c>
      <c r="AB144" s="124">
        <v>3.24</v>
      </c>
      <c r="AC144" s="124">
        <v>2.99</v>
      </c>
      <c r="AD144" s="124">
        <v>3.07</v>
      </c>
      <c r="AE144" s="123">
        <v>4.19</v>
      </c>
      <c r="AF144" s="123">
        <v>4.19</v>
      </c>
      <c r="AG144" s="123">
        <v>4.19</v>
      </c>
      <c r="AH144" s="123">
        <v>4.25</v>
      </c>
      <c r="AI144" s="123">
        <v>4.27</v>
      </c>
      <c r="AJ144" s="123">
        <v>4.3</v>
      </c>
      <c r="AK144" s="123">
        <v>4.33</v>
      </c>
      <c r="AL144" s="123">
        <v>4.32</v>
      </c>
      <c r="AM144" s="123">
        <v>4.3</v>
      </c>
      <c r="AO144" s="122">
        <f t="shared" si="14"/>
        <v>2002.02</v>
      </c>
      <c r="AP144" s="143">
        <f t="shared" si="15"/>
        <v>2.67</v>
      </c>
      <c r="AQ144" s="143">
        <f t="shared" si="16"/>
        <v>1.97</v>
      </c>
      <c r="AR144" s="143">
        <f t="shared" si="17"/>
        <v>1.6800000000000002</v>
      </c>
      <c r="AS144" s="143">
        <f t="shared" si="18"/>
        <v>4.3</v>
      </c>
    </row>
    <row r="145" spans="2:45" ht="14.25">
      <c r="B145" s="15">
        <f t="shared" si="12"/>
        <v>2002</v>
      </c>
      <c r="C145" s="10" t="str">
        <f t="shared" si="13"/>
        <v>Mar</v>
      </c>
      <c r="D145" s="123">
        <v>2.63</v>
      </c>
      <c r="E145" s="123">
        <v>2.64</v>
      </c>
      <c r="F145" s="123">
        <v>2.63</v>
      </c>
      <c r="G145" s="123">
        <v>2.69</v>
      </c>
      <c r="H145" s="123">
        <v>2.69</v>
      </c>
      <c r="I145" s="123">
        <v>2.7</v>
      </c>
      <c r="J145" s="123">
        <v>2.66</v>
      </c>
      <c r="K145" s="123">
        <v>2.62</v>
      </c>
      <c r="L145" s="123">
        <v>2.7</v>
      </c>
      <c r="M145" s="123">
        <v>1.87</v>
      </c>
      <c r="N145" s="123">
        <v>2</v>
      </c>
      <c r="O145" s="123">
        <v>2.06</v>
      </c>
      <c r="P145" s="123">
        <v>1.84</v>
      </c>
      <c r="Q145" s="123">
        <v>1.92</v>
      </c>
      <c r="R145" s="123">
        <v>1.97</v>
      </c>
      <c r="S145" s="123">
        <v>1.87</v>
      </c>
      <c r="T145" s="123">
        <v>1.93</v>
      </c>
      <c r="U145" s="123">
        <v>1.89</v>
      </c>
      <c r="V145" s="124">
        <v>3</v>
      </c>
      <c r="W145" s="124">
        <v>3.05</v>
      </c>
      <c r="X145" s="124">
        <v>3.15</v>
      </c>
      <c r="Y145" s="124">
        <v>3.19</v>
      </c>
      <c r="Z145" s="124">
        <v>3.14</v>
      </c>
      <c r="AA145" s="124">
        <v>3.18</v>
      </c>
      <c r="AB145" s="124">
        <v>3.24</v>
      </c>
      <c r="AC145" s="124">
        <v>3.27</v>
      </c>
      <c r="AD145" s="124">
        <v>3.07</v>
      </c>
      <c r="AE145" s="123">
        <v>4.22</v>
      </c>
      <c r="AF145" s="123">
        <v>4.22</v>
      </c>
      <c r="AG145" s="123">
        <v>4.22</v>
      </c>
      <c r="AH145" s="123">
        <v>4.28</v>
      </c>
      <c r="AI145" s="123">
        <v>4.3</v>
      </c>
      <c r="AJ145" s="123">
        <v>4.33</v>
      </c>
      <c r="AK145" s="123">
        <v>4.36</v>
      </c>
      <c r="AL145" s="123">
        <v>4.35</v>
      </c>
      <c r="AM145" s="123">
        <v>4.33</v>
      </c>
      <c r="AO145" s="122">
        <f t="shared" si="14"/>
        <v>2002.03</v>
      </c>
      <c r="AP145" s="143">
        <f t="shared" si="15"/>
        <v>2.7</v>
      </c>
      <c r="AQ145" s="143">
        <f t="shared" si="16"/>
        <v>1.97</v>
      </c>
      <c r="AR145" s="143">
        <f t="shared" si="17"/>
        <v>1.7808000000000002</v>
      </c>
      <c r="AS145" s="143">
        <f t="shared" si="18"/>
        <v>4.33</v>
      </c>
    </row>
    <row r="146" spans="2:45" ht="14.25">
      <c r="B146" s="15">
        <f t="shared" si="12"/>
        <v>2002</v>
      </c>
      <c r="C146" s="10" t="str">
        <f t="shared" si="13"/>
        <v>Apr</v>
      </c>
      <c r="D146" s="123">
        <v>2.67</v>
      </c>
      <c r="E146" s="123">
        <v>2.7</v>
      </c>
      <c r="F146" s="123">
        <v>2.58</v>
      </c>
      <c r="G146" s="123">
        <v>2.71</v>
      </c>
      <c r="H146" s="123">
        <v>2.76</v>
      </c>
      <c r="I146" s="123">
        <v>2.73</v>
      </c>
      <c r="J146" s="123">
        <v>2.76</v>
      </c>
      <c r="K146" s="123">
        <v>2.66</v>
      </c>
      <c r="L146" s="123">
        <v>2.71</v>
      </c>
      <c r="M146" s="123">
        <v>1.87</v>
      </c>
      <c r="N146" s="123">
        <v>1.98</v>
      </c>
      <c r="O146" s="123">
        <v>2.09</v>
      </c>
      <c r="P146" s="123">
        <v>1.83</v>
      </c>
      <c r="Q146" s="123">
        <v>1.93</v>
      </c>
      <c r="R146" s="123">
        <v>1.99</v>
      </c>
      <c r="S146" s="123">
        <v>1.9</v>
      </c>
      <c r="T146" s="123">
        <v>1.9</v>
      </c>
      <c r="U146" s="123">
        <v>1.97</v>
      </c>
      <c r="V146" s="124">
        <v>2.97</v>
      </c>
      <c r="W146" s="124">
        <v>2.99</v>
      </c>
      <c r="X146" s="124">
        <v>3</v>
      </c>
      <c r="Y146" s="124">
        <v>3.06</v>
      </c>
      <c r="Z146" s="124">
        <v>3.09</v>
      </c>
      <c r="AA146" s="124">
        <v>3.11</v>
      </c>
      <c r="AB146" s="124">
        <v>3.27</v>
      </c>
      <c r="AC146" s="124">
        <v>2.98</v>
      </c>
      <c r="AD146" s="124">
        <v>3.06</v>
      </c>
      <c r="AE146" s="123">
        <v>4.23</v>
      </c>
      <c r="AF146" s="123">
        <v>4.23</v>
      </c>
      <c r="AG146" s="123">
        <v>4.23</v>
      </c>
      <c r="AH146" s="123">
        <v>4.41</v>
      </c>
      <c r="AI146" s="123">
        <v>4.42</v>
      </c>
      <c r="AJ146" s="123">
        <v>4.47</v>
      </c>
      <c r="AK146" s="123">
        <v>4.54</v>
      </c>
      <c r="AL146" s="123">
        <v>4.61</v>
      </c>
      <c r="AM146" s="123">
        <v>4.52</v>
      </c>
      <c r="AO146" s="122">
        <f t="shared" si="14"/>
        <v>2002.04</v>
      </c>
      <c r="AP146" s="143">
        <f t="shared" si="15"/>
        <v>2.73</v>
      </c>
      <c r="AQ146" s="143">
        <f t="shared" si="16"/>
        <v>1.99</v>
      </c>
      <c r="AR146" s="143">
        <f t="shared" si="17"/>
        <v>1.7416</v>
      </c>
      <c r="AS146" s="143">
        <f t="shared" si="18"/>
        <v>4.47</v>
      </c>
    </row>
    <row r="147" spans="2:45" ht="14.25">
      <c r="B147" s="15">
        <f t="shared" si="12"/>
        <v>2002</v>
      </c>
      <c r="C147" s="10" t="str">
        <f t="shared" si="13"/>
        <v>May</v>
      </c>
      <c r="D147" s="123">
        <v>2.57</v>
      </c>
      <c r="E147" s="123">
        <v>2.56</v>
      </c>
      <c r="F147" s="123">
        <v>2.58</v>
      </c>
      <c r="G147" s="123">
        <v>2.62</v>
      </c>
      <c r="H147" s="123">
        <v>2.64</v>
      </c>
      <c r="I147" s="123">
        <v>2.63</v>
      </c>
      <c r="J147" s="123">
        <v>2.68</v>
      </c>
      <c r="K147" s="123">
        <v>2.56</v>
      </c>
      <c r="L147" s="123">
        <v>2.59</v>
      </c>
      <c r="M147" s="123">
        <v>1.84</v>
      </c>
      <c r="N147" s="123">
        <v>1.99</v>
      </c>
      <c r="O147" s="123">
        <v>2.07</v>
      </c>
      <c r="P147" s="123">
        <v>1.85</v>
      </c>
      <c r="Q147" s="123">
        <v>1.94</v>
      </c>
      <c r="R147" s="123">
        <v>1.97</v>
      </c>
      <c r="S147" s="123">
        <v>1.91</v>
      </c>
      <c r="T147" s="123">
        <v>1.86</v>
      </c>
      <c r="U147" s="123">
        <v>1.92</v>
      </c>
      <c r="V147" s="124">
        <v>2.95</v>
      </c>
      <c r="W147" s="124">
        <v>3.06</v>
      </c>
      <c r="X147" s="124">
        <v>3.14</v>
      </c>
      <c r="Y147" s="124">
        <v>3.17</v>
      </c>
      <c r="Z147" s="124">
        <v>3.13</v>
      </c>
      <c r="AA147" s="124">
        <v>3.16</v>
      </c>
      <c r="AB147" s="124">
        <v>3.35</v>
      </c>
      <c r="AC147" s="124">
        <v>3.11</v>
      </c>
      <c r="AD147" s="124">
        <v>3.02</v>
      </c>
      <c r="AE147" s="123">
        <v>4.39</v>
      </c>
      <c r="AF147" s="123">
        <v>4.39</v>
      </c>
      <c r="AG147" s="123">
        <v>4.39</v>
      </c>
      <c r="AH147" s="123">
        <v>4.58</v>
      </c>
      <c r="AI147" s="123">
        <v>4.59</v>
      </c>
      <c r="AJ147" s="123">
        <v>4.64</v>
      </c>
      <c r="AK147" s="123">
        <v>4.71</v>
      </c>
      <c r="AL147" s="123">
        <v>4.78</v>
      </c>
      <c r="AM147" s="123">
        <v>4.69</v>
      </c>
      <c r="AO147" s="122">
        <f t="shared" si="14"/>
        <v>2002.05</v>
      </c>
      <c r="AP147" s="143">
        <f t="shared" si="15"/>
        <v>2.63</v>
      </c>
      <c r="AQ147" s="143">
        <f t="shared" si="16"/>
        <v>1.97</v>
      </c>
      <c r="AR147" s="143">
        <f t="shared" si="17"/>
        <v>1.7696000000000003</v>
      </c>
      <c r="AS147" s="143">
        <f t="shared" si="18"/>
        <v>4.64</v>
      </c>
    </row>
    <row r="148" spans="2:45" ht="14.25">
      <c r="B148" s="15">
        <f t="shared" si="12"/>
        <v>2002</v>
      </c>
      <c r="C148" s="10" t="str">
        <f t="shared" si="13"/>
        <v>Jun</v>
      </c>
      <c r="D148" s="123">
        <v>2.96</v>
      </c>
      <c r="E148" s="123">
        <v>2.99</v>
      </c>
      <c r="F148" s="123">
        <v>2.85</v>
      </c>
      <c r="G148" s="123">
        <v>2.91</v>
      </c>
      <c r="H148" s="123">
        <v>3.05</v>
      </c>
      <c r="I148" s="123">
        <v>3.03</v>
      </c>
      <c r="J148" s="123">
        <v>3.06</v>
      </c>
      <c r="K148" s="123">
        <v>3.01</v>
      </c>
      <c r="L148" s="123">
        <v>2.99</v>
      </c>
      <c r="M148" s="123">
        <v>1.97</v>
      </c>
      <c r="N148" s="123">
        <v>2.09</v>
      </c>
      <c r="O148" s="123">
        <v>2.14</v>
      </c>
      <c r="P148" s="123">
        <v>1.94</v>
      </c>
      <c r="Q148" s="123">
        <v>2</v>
      </c>
      <c r="R148" s="123">
        <v>2.05</v>
      </c>
      <c r="S148" s="123">
        <v>2.01</v>
      </c>
      <c r="T148" s="123">
        <v>1.97</v>
      </c>
      <c r="U148" s="123">
        <v>2.01</v>
      </c>
      <c r="V148" s="124">
        <v>3.1</v>
      </c>
      <c r="W148" s="124">
        <v>3.15</v>
      </c>
      <c r="X148" s="124">
        <v>3.16</v>
      </c>
      <c r="Y148" s="124">
        <v>3.18</v>
      </c>
      <c r="Z148" s="124">
        <v>3.23</v>
      </c>
      <c r="AA148" s="124">
        <v>3.25</v>
      </c>
      <c r="AB148" s="124">
        <v>3.37</v>
      </c>
      <c r="AC148" s="124">
        <v>3.23</v>
      </c>
      <c r="AD148" s="124">
        <v>3.08</v>
      </c>
      <c r="AE148" s="123">
        <v>4.51</v>
      </c>
      <c r="AF148" s="123">
        <v>4.51</v>
      </c>
      <c r="AG148" s="123">
        <v>4.51</v>
      </c>
      <c r="AH148" s="123">
        <v>4.62</v>
      </c>
      <c r="AI148" s="123">
        <v>4.7</v>
      </c>
      <c r="AJ148" s="123">
        <v>4.7</v>
      </c>
      <c r="AK148" s="123">
        <v>4.81</v>
      </c>
      <c r="AL148" s="123">
        <v>4.86</v>
      </c>
      <c r="AM148" s="123">
        <v>4.74</v>
      </c>
      <c r="AO148" s="122">
        <f t="shared" si="14"/>
        <v>2002.06</v>
      </c>
      <c r="AP148" s="143">
        <f t="shared" si="15"/>
        <v>3.03</v>
      </c>
      <c r="AQ148" s="143">
        <f t="shared" si="16"/>
        <v>2.05</v>
      </c>
      <c r="AR148" s="143">
        <f t="shared" si="17"/>
        <v>1.8200000000000003</v>
      </c>
      <c r="AS148" s="143">
        <f t="shared" si="18"/>
        <v>4.7</v>
      </c>
    </row>
    <row r="149" spans="2:45" ht="14.25">
      <c r="B149" s="15">
        <f t="shared" si="12"/>
        <v>2002</v>
      </c>
      <c r="C149" s="10" t="str">
        <f t="shared" si="13"/>
        <v>Jul</v>
      </c>
      <c r="D149" s="123">
        <v>3.24</v>
      </c>
      <c r="E149" s="123">
        <v>3.12</v>
      </c>
      <c r="F149" s="123">
        <v>3.24</v>
      </c>
      <c r="G149" s="123">
        <v>3.26</v>
      </c>
      <c r="H149" s="123">
        <v>3.34</v>
      </c>
      <c r="I149" s="123">
        <v>3.32</v>
      </c>
      <c r="J149" s="123">
        <v>3.36</v>
      </c>
      <c r="K149" s="123">
        <v>3.36</v>
      </c>
      <c r="L149" s="123">
        <v>3.29</v>
      </c>
      <c r="M149" s="123">
        <v>2.18</v>
      </c>
      <c r="N149" s="123">
        <v>2.27</v>
      </c>
      <c r="O149" s="123">
        <v>2.29</v>
      </c>
      <c r="P149" s="123">
        <v>2.05</v>
      </c>
      <c r="Q149" s="123">
        <v>2.16</v>
      </c>
      <c r="R149" s="123">
        <v>2.19</v>
      </c>
      <c r="S149" s="123">
        <v>2.17</v>
      </c>
      <c r="T149" s="123">
        <v>2.13</v>
      </c>
      <c r="U149" s="123">
        <v>2.14</v>
      </c>
      <c r="V149" s="124">
        <v>3.53</v>
      </c>
      <c r="W149" s="124">
        <v>3.56</v>
      </c>
      <c r="X149" s="124">
        <v>3.44</v>
      </c>
      <c r="Y149" s="124">
        <v>3.54</v>
      </c>
      <c r="Z149" s="124">
        <v>3.74</v>
      </c>
      <c r="AA149" s="124">
        <v>3.45</v>
      </c>
      <c r="AB149" s="124">
        <v>3.83</v>
      </c>
      <c r="AC149" s="124">
        <v>3.51</v>
      </c>
      <c r="AD149" s="124">
        <v>3.48</v>
      </c>
      <c r="AE149" s="123">
        <v>5.18</v>
      </c>
      <c r="AF149" s="123">
        <v>5.18</v>
      </c>
      <c r="AG149" s="123">
        <v>5.18</v>
      </c>
      <c r="AH149" s="123">
        <v>5.28</v>
      </c>
      <c r="AI149" s="123">
        <v>5.43</v>
      </c>
      <c r="AJ149" s="123">
        <v>5.38</v>
      </c>
      <c r="AK149" s="123">
        <v>5.38</v>
      </c>
      <c r="AL149" s="123">
        <v>5.5</v>
      </c>
      <c r="AM149" s="123">
        <v>5.43</v>
      </c>
      <c r="AO149" s="122">
        <f t="shared" si="14"/>
        <v>2002.07</v>
      </c>
      <c r="AP149" s="143">
        <f t="shared" si="15"/>
        <v>3.32</v>
      </c>
      <c r="AQ149" s="143">
        <f t="shared" si="16"/>
        <v>2.19</v>
      </c>
      <c r="AR149" s="143">
        <f t="shared" si="17"/>
        <v>1.9320000000000004</v>
      </c>
      <c r="AS149" s="143">
        <f t="shared" si="18"/>
        <v>5.38</v>
      </c>
    </row>
    <row r="150" spans="2:45" ht="14.25">
      <c r="B150" s="15">
        <f t="shared" si="12"/>
        <v>2002</v>
      </c>
      <c r="C150" s="10" t="str">
        <f t="shared" si="13"/>
        <v>Aug</v>
      </c>
      <c r="D150" s="123">
        <v>3.61</v>
      </c>
      <c r="E150" s="123">
        <v>3.7</v>
      </c>
      <c r="F150" s="123">
        <v>3.64</v>
      </c>
      <c r="G150" s="123">
        <v>3.72</v>
      </c>
      <c r="H150" s="123">
        <v>3.77</v>
      </c>
      <c r="I150" s="123">
        <v>3.68</v>
      </c>
      <c r="J150" s="123">
        <v>3.92</v>
      </c>
      <c r="K150" s="123">
        <v>3.8</v>
      </c>
      <c r="L150" s="123">
        <v>3.78</v>
      </c>
      <c r="M150" s="123">
        <v>2.48</v>
      </c>
      <c r="N150" s="123">
        <v>2.5</v>
      </c>
      <c r="O150" s="123">
        <v>2.41</v>
      </c>
      <c r="P150" s="123">
        <v>2.32</v>
      </c>
      <c r="Q150" s="123">
        <v>2.52</v>
      </c>
      <c r="R150" s="123">
        <v>2.51</v>
      </c>
      <c r="S150" s="123">
        <v>2.37</v>
      </c>
      <c r="T150" s="123">
        <v>2.35</v>
      </c>
      <c r="U150" s="123">
        <v>2.34</v>
      </c>
      <c r="V150" s="124">
        <v>4</v>
      </c>
      <c r="W150" s="124">
        <v>3.9</v>
      </c>
      <c r="X150" s="124">
        <v>3.82</v>
      </c>
      <c r="Y150" s="124">
        <v>3.94</v>
      </c>
      <c r="Z150" s="124">
        <v>3.99</v>
      </c>
      <c r="AA150" s="124">
        <v>3.94</v>
      </c>
      <c r="AB150" s="124">
        <v>4.01</v>
      </c>
      <c r="AC150" s="124">
        <v>4.01</v>
      </c>
      <c r="AD150" s="124">
        <v>3.93</v>
      </c>
      <c r="AE150" s="123">
        <v>5.35</v>
      </c>
      <c r="AF150" s="123">
        <v>5.35</v>
      </c>
      <c r="AG150" s="123">
        <v>5.35</v>
      </c>
      <c r="AH150" s="123">
        <v>5.58</v>
      </c>
      <c r="AI150" s="123">
        <v>5.75</v>
      </c>
      <c r="AJ150" s="123">
        <v>5.66</v>
      </c>
      <c r="AK150" s="123">
        <v>5.52</v>
      </c>
      <c r="AL150" s="123">
        <v>5.67</v>
      </c>
      <c r="AM150" s="123">
        <v>5.6</v>
      </c>
      <c r="AO150" s="122">
        <f t="shared" si="14"/>
        <v>2002.08</v>
      </c>
      <c r="AP150" s="143">
        <f t="shared" si="15"/>
        <v>3.68</v>
      </c>
      <c r="AQ150" s="143">
        <f t="shared" si="16"/>
        <v>2.51</v>
      </c>
      <c r="AR150" s="143">
        <f t="shared" si="17"/>
        <v>2.2064000000000004</v>
      </c>
      <c r="AS150" s="143">
        <f t="shared" si="18"/>
        <v>5.66</v>
      </c>
    </row>
    <row r="151" spans="2:45" ht="14.25">
      <c r="B151" s="15">
        <f t="shared" si="12"/>
        <v>2002</v>
      </c>
      <c r="C151" s="10" t="str">
        <f t="shared" si="13"/>
        <v>Sep</v>
      </c>
      <c r="D151" s="123">
        <v>4.36</v>
      </c>
      <c r="E151" s="123">
        <v>4.38</v>
      </c>
      <c r="F151" s="123">
        <v>4.12</v>
      </c>
      <c r="G151" s="123">
        <v>4.35</v>
      </c>
      <c r="H151" s="123">
        <v>4.43</v>
      </c>
      <c r="I151" s="123">
        <v>4.31</v>
      </c>
      <c r="J151" s="123">
        <v>4.3</v>
      </c>
      <c r="K151" s="123">
        <v>4.34</v>
      </c>
      <c r="L151" s="123">
        <v>4.41</v>
      </c>
      <c r="M151" s="123">
        <v>2.53</v>
      </c>
      <c r="N151" s="123">
        <v>2.55</v>
      </c>
      <c r="O151" s="123">
        <v>2.52</v>
      </c>
      <c r="P151" s="123">
        <v>2.41</v>
      </c>
      <c r="Q151" s="123">
        <v>2.44</v>
      </c>
      <c r="R151" s="123">
        <v>2.46</v>
      </c>
      <c r="S151" s="123">
        <v>2.48</v>
      </c>
      <c r="T151" s="123">
        <v>2.3</v>
      </c>
      <c r="U151" s="123">
        <v>2.33</v>
      </c>
      <c r="V151" s="124">
        <v>4.36</v>
      </c>
      <c r="W151" s="124">
        <v>4.31</v>
      </c>
      <c r="X151" s="124">
        <v>4</v>
      </c>
      <c r="Y151" s="124">
        <v>4.33</v>
      </c>
      <c r="Z151" s="124">
        <v>4.24</v>
      </c>
      <c r="AA151" s="124">
        <v>4.17</v>
      </c>
      <c r="AB151" s="124">
        <v>4.54</v>
      </c>
      <c r="AC151" s="124">
        <v>4.25</v>
      </c>
      <c r="AD151" s="124">
        <v>4.2</v>
      </c>
      <c r="AE151" s="123">
        <v>5.23</v>
      </c>
      <c r="AF151" s="123">
        <v>5.23</v>
      </c>
      <c r="AG151" s="123">
        <v>5.23</v>
      </c>
      <c r="AH151" s="123">
        <v>5.23</v>
      </c>
      <c r="AI151" s="123">
        <v>5.37</v>
      </c>
      <c r="AJ151" s="123">
        <v>5.31</v>
      </c>
      <c r="AK151" s="123">
        <v>5.57</v>
      </c>
      <c r="AL151" s="123">
        <v>5.55</v>
      </c>
      <c r="AM151" s="123">
        <v>5.34</v>
      </c>
      <c r="AO151" s="122">
        <f t="shared" si="14"/>
        <v>2002.09</v>
      </c>
      <c r="AP151" s="143">
        <f t="shared" si="15"/>
        <v>4.31</v>
      </c>
      <c r="AQ151" s="143">
        <f t="shared" si="16"/>
        <v>2.46</v>
      </c>
      <c r="AR151" s="143">
        <f t="shared" si="17"/>
        <v>2.3352000000000004</v>
      </c>
      <c r="AS151" s="143">
        <f t="shared" si="18"/>
        <v>5.31</v>
      </c>
    </row>
    <row r="152" spans="2:45" ht="14.25">
      <c r="B152" s="15">
        <f aca="true" t="shared" si="19" ref="B152:B215">B140+1</f>
        <v>2002</v>
      </c>
      <c r="C152" s="10" t="str">
        <f aca="true" t="shared" si="20" ref="C152:C215">C140</f>
        <v>Oct</v>
      </c>
      <c r="D152" s="123">
        <v>4.49</v>
      </c>
      <c r="E152" s="123">
        <v>4.55</v>
      </c>
      <c r="F152" s="123">
        <v>4.47</v>
      </c>
      <c r="G152" s="123">
        <v>4.57</v>
      </c>
      <c r="H152" s="123">
        <v>4.66</v>
      </c>
      <c r="I152" s="123">
        <v>4.58</v>
      </c>
      <c r="J152" s="123">
        <v>4.63</v>
      </c>
      <c r="K152" s="123">
        <v>4.44</v>
      </c>
      <c r="L152" s="123">
        <v>4.56</v>
      </c>
      <c r="M152" s="123">
        <v>2.55</v>
      </c>
      <c r="N152" s="123">
        <v>2.56</v>
      </c>
      <c r="O152" s="123">
        <v>2.61</v>
      </c>
      <c r="P152" s="123">
        <v>2.43</v>
      </c>
      <c r="Q152" s="123">
        <v>2.55</v>
      </c>
      <c r="R152" s="123">
        <v>2.48</v>
      </c>
      <c r="S152" s="123">
        <v>2.42</v>
      </c>
      <c r="T152" s="123">
        <v>2.26</v>
      </c>
      <c r="U152" s="123">
        <v>2.4</v>
      </c>
      <c r="V152" s="123">
        <v>4.21</v>
      </c>
      <c r="W152" s="123">
        <v>4.34</v>
      </c>
      <c r="X152" s="123">
        <v>4.32</v>
      </c>
      <c r="Y152" s="123">
        <v>4.37</v>
      </c>
      <c r="Z152" s="123">
        <v>4.48</v>
      </c>
      <c r="AA152" s="123">
        <v>4.26</v>
      </c>
      <c r="AB152" s="123">
        <v>4.54</v>
      </c>
      <c r="AC152" s="123">
        <v>4.33</v>
      </c>
      <c r="AD152" s="123">
        <v>4.35</v>
      </c>
      <c r="AE152" s="123">
        <v>5.14</v>
      </c>
      <c r="AF152" s="123">
        <v>5.14</v>
      </c>
      <c r="AG152" s="123">
        <v>5.14</v>
      </c>
      <c r="AH152" s="123">
        <v>5.09</v>
      </c>
      <c r="AI152" s="123">
        <v>5.2</v>
      </c>
      <c r="AJ152" s="123">
        <v>5.19</v>
      </c>
      <c r="AK152" s="123">
        <v>5.18</v>
      </c>
      <c r="AL152" s="123">
        <v>5.24</v>
      </c>
      <c r="AM152" s="123">
        <v>5.24</v>
      </c>
      <c r="AO152" s="122">
        <f aca="true" t="shared" si="21" ref="AO152:AO215">AO140+1</f>
        <v>2002.1</v>
      </c>
      <c r="AP152" s="143">
        <f t="shared" si="15"/>
        <v>4.58</v>
      </c>
      <c r="AQ152" s="143">
        <f t="shared" si="16"/>
        <v>2.48</v>
      </c>
      <c r="AR152" s="143">
        <f t="shared" si="17"/>
        <v>2.3856</v>
      </c>
      <c r="AS152" s="143">
        <f t="shared" si="18"/>
        <v>5.19</v>
      </c>
    </row>
    <row r="153" spans="2:45" ht="14.25">
      <c r="B153" s="15">
        <f t="shared" si="19"/>
        <v>2002</v>
      </c>
      <c r="C153" s="10" t="str">
        <f t="shared" si="20"/>
        <v>Nov</v>
      </c>
      <c r="D153" s="123">
        <v>4.07</v>
      </c>
      <c r="E153" s="123">
        <v>4.14</v>
      </c>
      <c r="F153" s="123">
        <v>4.22</v>
      </c>
      <c r="G153" s="123">
        <v>4.22</v>
      </c>
      <c r="H153" s="123">
        <v>4.2</v>
      </c>
      <c r="I153" s="123">
        <v>4.16</v>
      </c>
      <c r="J153" s="123">
        <v>4.35</v>
      </c>
      <c r="K153" s="123">
        <v>4.27</v>
      </c>
      <c r="L153" s="123">
        <v>4.27</v>
      </c>
      <c r="M153" s="123">
        <v>2.6</v>
      </c>
      <c r="N153" s="123">
        <v>2.62</v>
      </c>
      <c r="O153" s="123">
        <v>2.6</v>
      </c>
      <c r="P153" s="123">
        <v>2.46</v>
      </c>
      <c r="Q153" s="123">
        <v>2.56</v>
      </c>
      <c r="R153" s="123">
        <v>2.47</v>
      </c>
      <c r="S153" s="123">
        <v>2.46</v>
      </c>
      <c r="T153" s="123">
        <v>2.33</v>
      </c>
      <c r="U153" s="123">
        <v>2.47</v>
      </c>
      <c r="V153" s="123">
        <v>4.09</v>
      </c>
      <c r="W153" s="123">
        <v>4.23</v>
      </c>
      <c r="X153" s="123">
        <v>4.17</v>
      </c>
      <c r="Y153" s="123">
        <v>4.39</v>
      </c>
      <c r="Z153" s="123">
        <v>4.56</v>
      </c>
      <c r="AA153" s="123">
        <v>4.23</v>
      </c>
      <c r="AB153" s="123">
        <v>4.33</v>
      </c>
      <c r="AC153" s="123">
        <v>4.3</v>
      </c>
      <c r="AD153" s="123">
        <v>4.29</v>
      </c>
      <c r="AE153" s="123">
        <v>5.36</v>
      </c>
      <c r="AF153" s="123">
        <v>5.36</v>
      </c>
      <c r="AG153" s="123">
        <v>5.36</v>
      </c>
      <c r="AH153" s="123">
        <v>5.35</v>
      </c>
      <c r="AI153" s="123">
        <v>5.47</v>
      </c>
      <c r="AJ153" s="123">
        <v>5.41</v>
      </c>
      <c r="AK153" s="123">
        <v>5.41</v>
      </c>
      <c r="AL153" s="123">
        <v>5.44</v>
      </c>
      <c r="AM153" s="123">
        <v>5.44</v>
      </c>
      <c r="AO153" s="122">
        <f t="shared" si="21"/>
        <v>2002.11</v>
      </c>
      <c r="AP153" s="143">
        <f t="shared" si="15"/>
        <v>4.16</v>
      </c>
      <c r="AQ153" s="143">
        <f t="shared" si="16"/>
        <v>2.47</v>
      </c>
      <c r="AR153" s="143">
        <f t="shared" si="17"/>
        <v>2.3688000000000007</v>
      </c>
      <c r="AS153" s="143">
        <f t="shared" si="18"/>
        <v>5.41</v>
      </c>
    </row>
    <row r="154" spans="2:45" ht="14.25">
      <c r="B154" s="15">
        <f t="shared" si="19"/>
        <v>2002</v>
      </c>
      <c r="C154" s="10" t="str">
        <f t="shared" si="20"/>
        <v>Dec</v>
      </c>
      <c r="D154" s="123">
        <v>3.67</v>
      </c>
      <c r="E154" s="123">
        <v>3.7</v>
      </c>
      <c r="F154" s="123">
        <v>3.78</v>
      </c>
      <c r="G154" s="123">
        <v>3.84</v>
      </c>
      <c r="H154" s="123">
        <v>3.76</v>
      </c>
      <c r="I154" s="123">
        <v>3.78</v>
      </c>
      <c r="J154" s="123">
        <v>3.86</v>
      </c>
      <c r="K154" s="123">
        <v>3.72</v>
      </c>
      <c r="L154" s="123">
        <v>3.83</v>
      </c>
      <c r="M154" s="123">
        <v>2.42</v>
      </c>
      <c r="N154" s="123">
        <v>2.45</v>
      </c>
      <c r="O154" s="123">
        <v>2.54</v>
      </c>
      <c r="P154" s="123">
        <v>2.34</v>
      </c>
      <c r="Q154" s="123">
        <v>2.54</v>
      </c>
      <c r="R154" s="123">
        <v>2.41</v>
      </c>
      <c r="S154" s="123">
        <v>2.4</v>
      </c>
      <c r="T154" s="123">
        <v>2.3</v>
      </c>
      <c r="U154" s="123">
        <v>2.35</v>
      </c>
      <c r="V154" s="123">
        <v>3.91</v>
      </c>
      <c r="W154" s="123">
        <v>4.06</v>
      </c>
      <c r="X154" s="123">
        <v>4.02</v>
      </c>
      <c r="Y154" s="123">
        <v>4.14</v>
      </c>
      <c r="Z154" s="123">
        <v>4.16</v>
      </c>
      <c r="AA154" s="123">
        <v>4.04</v>
      </c>
      <c r="AB154" s="123">
        <v>4.26</v>
      </c>
      <c r="AC154" s="123">
        <v>4.1</v>
      </c>
      <c r="AD154" s="123">
        <v>4.06</v>
      </c>
      <c r="AE154" s="123">
        <v>5.34</v>
      </c>
      <c r="AF154" s="123">
        <v>5.34</v>
      </c>
      <c r="AG154" s="123">
        <v>5.34</v>
      </c>
      <c r="AH154" s="123">
        <v>5.37</v>
      </c>
      <c r="AI154" s="123">
        <v>5.39</v>
      </c>
      <c r="AJ154" s="123">
        <v>5.37</v>
      </c>
      <c r="AK154" s="123">
        <v>5.45</v>
      </c>
      <c r="AL154" s="123">
        <v>5.45</v>
      </c>
      <c r="AM154" s="123">
        <v>5.38</v>
      </c>
      <c r="AO154" s="122">
        <f t="shared" si="21"/>
        <v>2002.12</v>
      </c>
      <c r="AP154" s="143">
        <f t="shared" si="15"/>
        <v>3.78</v>
      </c>
      <c r="AQ154" s="143">
        <f t="shared" si="16"/>
        <v>2.41</v>
      </c>
      <c r="AR154" s="143">
        <f t="shared" si="17"/>
        <v>2.2624000000000004</v>
      </c>
      <c r="AS154" s="143">
        <f t="shared" si="18"/>
        <v>5.37</v>
      </c>
    </row>
    <row r="155" spans="2:45" ht="14.25">
      <c r="B155" s="15">
        <f t="shared" si="19"/>
        <v>2003</v>
      </c>
      <c r="C155" s="10" t="str">
        <f t="shared" si="20"/>
        <v>Jan</v>
      </c>
      <c r="D155" s="123">
        <v>3.49</v>
      </c>
      <c r="E155" s="123">
        <v>3.51</v>
      </c>
      <c r="F155" s="123">
        <v>3.51</v>
      </c>
      <c r="G155" s="123">
        <v>3.55</v>
      </c>
      <c r="H155" s="123">
        <v>3.64</v>
      </c>
      <c r="I155" s="123">
        <v>3.57</v>
      </c>
      <c r="J155" s="123">
        <v>3.68</v>
      </c>
      <c r="K155" s="123">
        <v>3.56</v>
      </c>
      <c r="L155" s="123">
        <v>3.65</v>
      </c>
      <c r="M155" s="123">
        <v>2.41</v>
      </c>
      <c r="N155" s="123">
        <v>2.52</v>
      </c>
      <c r="O155" s="123">
        <v>2.54</v>
      </c>
      <c r="P155" s="123">
        <v>2.36</v>
      </c>
      <c r="Q155" s="123">
        <v>2.54</v>
      </c>
      <c r="R155" s="123">
        <v>2.44</v>
      </c>
      <c r="S155" s="123">
        <v>2.39</v>
      </c>
      <c r="T155" s="123">
        <v>2.28</v>
      </c>
      <c r="U155" s="123">
        <v>2.39</v>
      </c>
      <c r="V155" s="123">
        <v>4.04</v>
      </c>
      <c r="W155" s="123">
        <v>4.08</v>
      </c>
      <c r="X155" s="123">
        <v>4.06</v>
      </c>
      <c r="Y155" s="123">
        <v>4.13</v>
      </c>
      <c r="Z155" s="123">
        <v>4.25</v>
      </c>
      <c r="AA155" s="123">
        <v>4.08</v>
      </c>
      <c r="AB155" s="123">
        <v>4.27</v>
      </c>
      <c r="AC155" s="123">
        <v>4.1</v>
      </c>
      <c r="AD155" s="123">
        <v>4.08</v>
      </c>
      <c r="AE155" s="123">
        <v>5.36</v>
      </c>
      <c r="AF155" s="123">
        <v>5.36</v>
      </c>
      <c r="AG155" s="123">
        <v>5.36</v>
      </c>
      <c r="AH155" s="123">
        <v>5.31</v>
      </c>
      <c r="AI155" s="123">
        <v>5.44</v>
      </c>
      <c r="AJ155" s="123">
        <v>5.36</v>
      </c>
      <c r="AK155" s="123">
        <v>5.46</v>
      </c>
      <c r="AL155" s="123">
        <v>5.45</v>
      </c>
      <c r="AM155" s="123">
        <v>5.45</v>
      </c>
      <c r="AO155" s="122">
        <f t="shared" si="21"/>
        <v>2003.01</v>
      </c>
      <c r="AP155" s="143">
        <f t="shared" si="15"/>
        <v>3.57</v>
      </c>
      <c r="AQ155" s="143">
        <f t="shared" si="16"/>
        <v>2.44</v>
      </c>
      <c r="AR155" s="143">
        <f t="shared" si="17"/>
        <v>2.2848</v>
      </c>
      <c r="AS155" s="143">
        <f t="shared" si="18"/>
        <v>5.36</v>
      </c>
    </row>
    <row r="156" spans="2:45" ht="14.25">
      <c r="B156" s="15">
        <f t="shared" si="19"/>
        <v>2003</v>
      </c>
      <c r="C156" s="10" t="str">
        <f t="shared" si="20"/>
        <v>Feb</v>
      </c>
      <c r="D156" s="123">
        <v>3.42</v>
      </c>
      <c r="E156" s="123">
        <v>3.44</v>
      </c>
      <c r="F156" s="123">
        <v>3.43</v>
      </c>
      <c r="G156" s="123">
        <v>3.48</v>
      </c>
      <c r="H156" s="123">
        <v>3.54</v>
      </c>
      <c r="I156" s="123">
        <v>3.5</v>
      </c>
      <c r="J156" s="123">
        <v>3.56</v>
      </c>
      <c r="K156" s="123">
        <v>3.49</v>
      </c>
      <c r="L156" s="123">
        <v>3.52</v>
      </c>
      <c r="M156" s="123">
        <v>2.48</v>
      </c>
      <c r="N156" s="123">
        <v>2.53</v>
      </c>
      <c r="O156" s="123">
        <v>2.54</v>
      </c>
      <c r="P156" s="123">
        <v>2.35</v>
      </c>
      <c r="Q156" s="123">
        <v>2.47</v>
      </c>
      <c r="R156" s="123">
        <v>2.43</v>
      </c>
      <c r="S156" s="123">
        <v>2.42</v>
      </c>
      <c r="T156" s="123">
        <v>2.31</v>
      </c>
      <c r="U156" s="123">
        <v>2.43</v>
      </c>
      <c r="V156" s="123">
        <v>3.98</v>
      </c>
      <c r="W156" s="123">
        <v>4.08</v>
      </c>
      <c r="X156" s="123">
        <v>4.08</v>
      </c>
      <c r="Y156" s="123">
        <v>4.09</v>
      </c>
      <c r="Z156" s="123">
        <v>4.24</v>
      </c>
      <c r="AA156" s="123">
        <v>4.1</v>
      </c>
      <c r="AB156" s="123">
        <v>4.3</v>
      </c>
      <c r="AC156" s="123">
        <v>4.16</v>
      </c>
      <c r="AD156" s="123">
        <v>4.07</v>
      </c>
      <c r="AE156" s="123">
        <v>5.39</v>
      </c>
      <c r="AF156" s="123">
        <v>5.39</v>
      </c>
      <c r="AG156" s="123">
        <v>5.39</v>
      </c>
      <c r="AH156" s="123">
        <v>5.36</v>
      </c>
      <c r="AI156" s="123">
        <v>5.47</v>
      </c>
      <c r="AJ156" s="123">
        <v>5.43</v>
      </c>
      <c r="AK156" s="123">
        <v>5.49</v>
      </c>
      <c r="AL156" s="123">
        <v>5.51</v>
      </c>
      <c r="AM156" s="123">
        <v>5.49</v>
      </c>
      <c r="AO156" s="122">
        <f t="shared" si="21"/>
        <v>2003.02</v>
      </c>
      <c r="AP156" s="143">
        <f t="shared" si="15"/>
        <v>3.5</v>
      </c>
      <c r="AQ156" s="143">
        <f t="shared" si="16"/>
        <v>2.43</v>
      </c>
      <c r="AR156" s="143">
        <f t="shared" si="17"/>
        <v>2.296</v>
      </c>
      <c r="AS156" s="143">
        <f t="shared" si="18"/>
        <v>5.43</v>
      </c>
    </row>
    <row r="157" spans="2:45" ht="14.25">
      <c r="B157" s="15">
        <f t="shared" si="19"/>
        <v>2003</v>
      </c>
      <c r="C157" s="10" t="str">
        <f t="shared" si="20"/>
        <v>Mar</v>
      </c>
      <c r="D157" s="123">
        <v>3.1</v>
      </c>
      <c r="E157" s="123">
        <v>3.13</v>
      </c>
      <c r="F157" s="123">
        <v>3.15</v>
      </c>
      <c r="G157" s="123">
        <v>3.17</v>
      </c>
      <c r="H157" s="123">
        <v>3.29</v>
      </c>
      <c r="I157" s="123">
        <v>3.19</v>
      </c>
      <c r="J157" s="123">
        <v>3.25</v>
      </c>
      <c r="K157" s="123">
        <v>3.18</v>
      </c>
      <c r="L157" s="123">
        <v>3.2</v>
      </c>
      <c r="M157" s="123">
        <v>2.35</v>
      </c>
      <c r="N157" s="123">
        <v>2.48</v>
      </c>
      <c r="O157" s="123">
        <v>2.55</v>
      </c>
      <c r="P157" s="123">
        <v>2.26</v>
      </c>
      <c r="Q157" s="123">
        <v>2.39</v>
      </c>
      <c r="R157" s="123">
        <v>2.33</v>
      </c>
      <c r="S157" s="123">
        <v>2.34</v>
      </c>
      <c r="T157" s="123">
        <v>2.26</v>
      </c>
      <c r="U157" s="123">
        <v>2.3</v>
      </c>
      <c r="V157" s="123">
        <v>3.87</v>
      </c>
      <c r="W157" s="123">
        <v>3.92</v>
      </c>
      <c r="X157" s="123">
        <v>3.94</v>
      </c>
      <c r="Y157" s="123">
        <v>3.9</v>
      </c>
      <c r="Z157" s="123">
        <v>3.97</v>
      </c>
      <c r="AA157" s="123">
        <v>3.88</v>
      </c>
      <c r="AB157" s="123">
        <v>4.09</v>
      </c>
      <c r="AC157" s="123">
        <v>3.9</v>
      </c>
      <c r="AD157" s="123">
        <v>3.96</v>
      </c>
      <c r="AE157" s="123">
        <v>5.37</v>
      </c>
      <c r="AF157" s="123">
        <v>5.37</v>
      </c>
      <c r="AG157" s="123">
        <v>5.37</v>
      </c>
      <c r="AH157" s="123">
        <v>5.36</v>
      </c>
      <c r="AI157" s="123">
        <v>5.48</v>
      </c>
      <c r="AJ157" s="123">
        <v>5.41</v>
      </c>
      <c r="AK157" s="123">
        <v>5.51</v>
      </c>
      <c r="AL157" s="123">
        <v>5.5</v>
      </c>
      <c r="AM157" s="123">
        <v>5.47</v>
      </c>
      <c r="AO157" s="122">
        <f t="shared" si="21"/>
        <v>2003.03</v>
      </c>
      <c r="AP157" s="143">
        <f t="shared" si="15"/>
        <v>3.19</v>
      </c>
      <c r="AQ157" s="143">
        <f t="shared" si="16"/>
        <v>2.33</v>
      </c>
      <c r="AR157" s="143">
        <f t="shared" si="17"/>
        <v>2.1728</v>
      </c>
      <c r="AS157" s="143">
        <f t="shared" si="18"/>
        <v>5.41</v>
      </c>
    </row>
    <row r="158" spans="2:45" ht="14.25">
      <c r="B158" s="15">
        <f t="shared" si="19"/>
        <v>2003</v>
      </c>
      <c r="C158" s="10" t="str">
        <f t="shared" si="20"/>
        <v>Apr</v>
      </c>
      <c r="D158" s="123">
        <v>3.13</v>
      </c>
      <c r="E158" s="123">
        <v>3.15</v>
      </c>
      <c r="F158" s="123">
        <v>3.16</v>
      </c>
      <c r="G158" s="123">
        <v>3.22</v>
      </c>
      <c r="H158" s="123">
        <v>3.31</v>
      </c>
      <c r="I158" s="123">
        <v>3.19</v>
      </c>
      <c r="J158" s="123">
        <v>3.28</v>
      </c>
      <c r="K158" s="123">
        <v>3.17</v>
      </c>
      <c r="L158" s="123">
        <v>3.21</v>
      </c>
      <c r="M158" s="123">
        <v>2.44</v>
      </c>
      <c r="N158" s="123">
        <v>2.53</v>
      </c>
      <c r="O158" s="123">
        <v>2.56</v>
      </c>
      <c r="P158" s="123">
        <v>2.35</v>
      </c>
      <c r="Q158" s="123">
        <v>2.49</v>
      </c>
      <c r="R158" s="123">
        <v>2.41</v>
      </c>
      <c r="S158" s="123">
        <v>2.42</v>
      </c>
      <c r="T158" s="123">
        <v>2.37</v>
      </c>
      <c r="U158" s="123">
        <v>2.37</v>
      </c>
      <c r="V158" s="123">
        <v>3.86</v>
      </c>
      <c r="W158" s="123">
        <v>3.93</v>
      </c>
      <c r="X158" s="123">
        <v>3.95</v>
      </c>
      <c r="Y158" s="123">
        <v>3.86</v>
      </c>
      <c r="Z158" s="123">
        <v>3.89</v>
      </c>
      <c r="AA158" s="123">
        <v>3.87</v>
      </c>
      <c r="AB158" s="123">
        <v>4.13</v>
      </c>
      <c r="AC158" s="123">
        <v>3.93</v>
      </c>
      <c r="AD158" s="123">
        <v>3.89</v>
      </c>
      <c r="AE158" s="123">
        <v>5.66</v>
      </c>
      <c r="AF158" s="123">
        <v>5.66</v>
      </c>
      <c r="AG158" s="123">
        <v>5.66</v>
      </c>
      <c r="AH158" s="123">
        <v>5.68</v>
      </c>
      <c r="AI158" s="123">
        <v>5.75</v>
      </c>
      <c r="AJ158" s="123">
        <v>5.67</v>
      </c>
      <c r="AK158" s="123">
        <v>5.79</v>
      </c>
      <c r="AL158" s="123">
        <v>5.79</v>
      </c>
      <c r="AM158" s="123">
        <v>5.78</v>
      </c>
      <c r="AO158" s="122">
        <f t="shared" si="21"/>
        <v>2003.04</v>
      </c>
      <c r="AP158" s="143">
        <f t="shared" si="15"/>
        <v>3.19</v>
      </c>
      <c r="AQ158" s="143">
        <f t="shared" si="16"/>
        <v>2.41</v>
      </c>
      <c r="AR158" s="143">
        <f t="shared" si="17"/>
        <v>2.1672000000000002</v>
      </c>
      <c r="AS158" s="143">
        <f t="shared" si="18"/>
        <v>5.67</v>
      </c>
    </row>
    <row r="159" spans="2:45" ht="14.25">
      <c r="B159" s="15">
        <f t="shared" si="19"/>
        <v>2003</v>
      </c>
      <c r="C159" s="10" t="str">
        <f t="shared" si="20"/>
        <v>May</v>
      </c>
      <c r="D159" s="123">
        <v>3.31</v>
      </c>
      <c r="E159" s="123">
        <v>3.28</v>
      </c>
      <c r="F159" s="123">
        <v>3.22</v>
      </c>
      <c r="G159" s="123">
        <v>3.23</v>
      </c>
      <c r="H159" s="123">
        <v>3.36</v>
      </c>
      <c r="I159" s="123">
        <v>3.22</v>
      </c>
      <c r="J159" s="123">
        <v>3.38</v>
      </c>
      <c r="K159" s="123">
        <v>3.23</v>
      </c>
      <c r="L159" s="123">
        <v>3.19</v>
      </c>
      <c r="M159" s="123">
        <v>2.47</v>
      </c>
      <c r="N159" s="123">
        <v>2.58</v>
      </c>
      <c r="O159" s="123">
        <v>2.6</v>
      </c>
      <c r="P159" s="123">
        <v>2.35</v>
      </c>
      <c r="Q159" s="123">
        <v>2.46</v>
      </c>
      <c r="R159" s="123">
        <v>2.5</v>
      </c>
      <c r="S159" s="123">
        <v>2.42</v>
      </c>
      <c r="T159" s="123">
        <v>2.4</v>
      </c>
      <c r="U159" s="123">
        <v>2.41</v>
      </c>
      <c r="V159" s="123">
        <v>3.93</v>
      </c>
      <c r="W159" s="123">
        <v>3.83</v>
      </c>
      <c r="X159" s="123">
        <v>3.98</v>
      </c>
      <c r="Y159" s="123">
        <v>3.87</v>
      </c>
      <c r="Z159" s="123">
        <v>3.89</v>
      </c>
      <c r="AA159" s="123">
        <v>3.79</v>
      </c>
      <c r="AB159" s="123">
        <v>4.19</v>
      </c>
      <c r="AC159" s="123">
        <v>3.87</v>
      </c>
      <c r="AD159" s="123">
        <v>3.81</v>
      </c>
      <c r="AE159" s="123">
        <v>5.93</v>
      </c>
      <c r="AF159" s="123">
        <v>5.93</v>
      </c>
      <c r="AG159" s="123">
        <v>5.93</v>
      </c>
      <c r="AH159" s="123">
        <v>5.98</v>
      </c>
      <c r="AI159" s="123">
        <v>5.32</v>
      </c>
      <c r="AJ159" s="123">
        <v>6</v>
      </c>
      <c r="AK159" s="123">
        <v>6.1</v>
      </c>
      <c r="AL159" s="123">
        <v>6.13</v>
      </c>
      <c r="AM159" s="123">
        <v>6.11</v>
      </c>
      <c r="AO159" s="122">
        <f t="shared" si="21"/>
        <v>2003.05</v>
      </c>
      <c r="AP159" s="143">
        <f t="shared" si="15"/>
        <v>3.22</v>
      </c>
      <c r="AQ159" s="143">
        <f t="shared" si="16"/>
        <v>2.5</v>
      </c>
      <c r="AR159" s="143">
        <f t="shared" si="17"/>
        <v>2.1224000000000003</v>
      </c>
      <c r="AS159" s="143">
        <f t="shared" si="18"/>
        <v>6</v>
      </c>
    </row>
    <row r="160" spans="2:45" ht="14.25">
      <c r="B160" s="15">
        <f t="shared" si="19"/>
        <v>2003</v>
      </c>
      <c r="C160" s="10" t="str">
        <f t="shared" si="20"/>
        <v>Jun</v>
      </c>
      <c r="D160" s="123">
        <v>2.75</v>
      </c>
      <c r="E160" s="123">
        <v>2.82</v>
      </c>
      <c r="F160" s="123">
        <v>2.78</v>
      </c>
      <c r="G160" s="123">
        <v>2.87</v>
      </c>
      <c r="H160" s="123">
        <v>3.07</v>
      </c>
      <c r="I160" s="123">
        <v>2.75</v>
      </c>
      <c r="J160" s="123">
        <v>2.9</v>
      </c>
      <c r="K160" s="123">
        <v>2.89</v>
      </c>
      <c r="L160" s="123">
        <v>2.72</v>
      </c>
      <c r="M160" s="123">
        <v>2.32</v>
      </c>
      <c r="N160" s="123">
        <v>2.43</v>
      </c>
      <c r="O160" s="123">
        <v>2.46</v>
      </c>
      <c r="P160" s="123">
        <v>2.24</v>
      </c>
      <c r="Q160" s="123">
        <v>2.33</v>
      </c>
      <c r="R160" s="123">
        <v>2.42</v>
      </c>
      <c r="S160" s="123">
        <v>2.3</v>
      </c>
      <c r="T160" s="123">
        <v>2.32</v>
      </c>
      <c r="U160" s="123">
        <v>2.28</v>
      </c>
      <c r="V160" s="123">
        <v>3.51</v>
      </c>
      <c r="W160" s="123">
        <v>3.58</v>
      </c>
      <c r="X160" s="123">
        <v>3.7</v>
      </c>
      <c r="Y160" s="123">
        <v>3.51</v>
      </c>
      <c r="Z160" s="123">
        <v>3.63</v>
      </c>
      <c r="AA160" s="123">
        <v>3.42</v>
      </c>
      <c r="AB160" s="123">
        <v>3.71</v>
      </c>
      <c r="AC160" s="123">
        <v>3.64</v>
      </c>
      <c r="AD160" s="123">
        <v>3.63</v>
      </c>
      <c r="AE160" s="123">
        <v>6.2</v>
      </c>
      <c r="AF160" s="123">
        <v>6.2</v>
      </c>
      <c r="AG160" s="123">
        <v>6.2</v>
      </c>
      <c r="AH160" s="123">
        <v>6.11</v>
      </c>
      <c r="AI160" s="123">
        <v>6.32</v>
      </c>
      <c r="AJ160" s="123">
        <v>6.19</v>
      </c>
      <c r="AK160" s="123">
        <v>6.24</v>
      </c>
      <c r="AL160" s="123">
        <v>6.37</v>
      </c>
      <c r="AM160" s="123">
        <v>6.28</v>
      </c>
      <c r="AO160" s="122">
        <f t="shared" si="21"/>
        <v>2003.06</v>
      </c>
      <c r="AP160" s="143">
        <f t="shared" si="15"/>
        <v>2.75</v>
      </c>
      <c r="AQ160" s="143">
        <f t="shared" si="16"/>
        <v>2.42</v>
      </c>
      <c r="AR160" s="143">
        <f t="shared" si="17"/>
        <v>1.9152000000000002</v>
      </c>
      <c r="AS160" s="143">
        <f t="shared" si="18"/>
        <v>6.19</v>
      </c>
    </row>
    <row r="161" spans="2:45" ht="14.25">
      <c r="B161" s="15">
        <f t="shared" si="19"/>
        <v>2003</v>
      </c>
      <c r="C161" s="10" t="str">
        <f t="shared" si="20"/>
        <v>Jul</v>
      </c>
      <c r="D161" s="123">
        <v>2.77</v>
      </c>
      <c r="E161" s="123">
        <v>2.78</v>
      </c>
      <c r="F161" s="123">
        <v>2.81</v>
      </c>
      <c r="G161" s="123">
        <v>2.76</v>
      </c>
      <c r="H161" s="123">
        <v>2.8</v>
      </c>
      <c r="I161" s="123">
        <v>2.81</v>
      </c>
      <c r="J161" s="123">
        <v>2.96</v>
      </c>
      <c r="K161" s="123">
        <v>2.83</v>
      </c>
      <c r="L161" s="123">
        <v>2.79</v>
      </c>
      <c r="M161" s="123">
        <v>2.2</v>
      </c>
      <c r="N161" s="123">
        <v>2.33</v>
      </c>
      <c r="O161" s="123">
        <v>2.43</v>
      </c>
      <c r="P161" s="123">
        <v>2.14</v>
      </c>
      <c r="Q161" s="123">
        <v>2.23</v>
      </c>
      <c r="R161" s="123">
        <v>2.34</v>
      </c>
      <c r="S161" s="123">
        <v>2.2</v>
      </c>
      <c r="T161" s="123">
        <v>2.12</v>
      </c>
      <c r="U161" s="123">
        <v>2.29</v>
      </c>
      <c r="V161" s="123">
        <v>3.03</v>
      </c>
      <c r="W161" s="123">
        <v>3.08</v>
      </c>
      <c r="X161" s="123">
        <v>3.31</v>
      </c>
      <c r="Y161" s="123">
        <v>3.1</v>
      </c>
      <c r="Z161" s="123">
        <v>3.07</v>
      </c>
      <c r="AA161" s="123">
        <v>3.15</v>
      </c>
      <c r="AB161" s="123">
        <v>3.55</v>
      </c>
      <c r="AC161" s="123">
        <v>3.29</v>
      </c>
      <c r="AD161" s="123">
        <v>3.21</v>
      </c>
      <c r="AE161" s="123">
        <v>5.74</v>
      </c>
      <c r="AF161" s="123">
        <v>5.74</v>
      </c>
      <c r="AG161" s="123">
        <v>5.74</v>
      </c>
      <c r="AH161" s="123">
        <v>5.9</v>
      </c>
      <c r="AI161" s="123">
        <v>6.02</v>
      </c>
      <c r="AJ161" s="123">
        <v>6.11</v>
      </c>
      <c r="AK161" s="123">
        <v>6.29</v>
      </c>
      <c r="AL161" s="123">
        <v>6.39</v>
      </c>
      <c r="AM161" s="123">
        <v>6.17</v>
      </c>
      <c r="AO161" s="122">
        <f t="shared" si="21"/>
        <v>2003.07</v>
      </c>
      <c r="AP161" s="143">
        <f t="shared" si="15"/>
        <v>2.81</v>
      </c>
      <c r="AQ161" s="143">
        <f t="shared" si="16"/>
        <v>2.34</v>
      </c>
      <c r="AR161" s="143">
        <f t="shared" si="17"/>
        <v>1.764</v>
      </c>
      <c r="AS161" s="143">
        <f t="shared" si="18"/>
        <v>6.11</v>
      </c>
    </row>
    <row r="162" spans="2:45" ht="14.25">
      <c r="B162" s="15">
        <f t="shared" si="19"/>
        <v>2003</v>
      </c>
      <c r="C162" s="10" t="str">
        <f t="shared" si="20"/>
        <v>Aug</v>
      </c>
      <c r="D162" s="123">
        <v>3.31</v>
      </c>
      <c r="E162" s="123">
        <v>3.36</v>
      </c>
      <c r="F162" s="123">
        <v>3.22</v>
      </c>
      <c r="G162" s="123">
        <v>3.35</v>
      </c>
      <c r="H162" s="123">
        <v>3.3</v>
      </c>
      <c r="I162" s="123">
        <v>3.28</v>
      </c>
      <c r="J162" s="123">
        <v>3.35</v>
      </c>
      <c r="K162" s="123">
        <v>3.3</v>
      </c>
      <c r="L162" s="123">
        <v>3.34</v>
      </c>
      <c r="M162" s="123">
        <v>2.18</v>
      </c>
      <c r="N162" s="123">
        <v>2.4</v>
      </c>
      <c r="O162" s="123">
        <v>2.33</v>
      </c>
      <c r="P162" s="123">
        <v>2.16</v>
      </c>
      <c r="Q162" s="123">
        <v>2.21</v>
      </c>
      <c r="R162" s="123">
        <v>2.23</v>
      </c>
      <c r="S162" s="123">
        <v>2.13</v>
      </c>
      <c r="T162" s="123">
        <v>2.06</v>
      </c>
      <c r="U162" s="123">
        <v>2.07</v>
      </c>
      <c r="V162" s="123">
        <v>3.43</v>
      </c>
      <c r="W162" s="123">
        <v>3.59</v>
      </c>
      <c r="X162" s="123">
        <v>3.64</v>
      </c>
      <c r="Y162" s="123">
        <v>3.59</v>
      </c>
      <c r="Z162" s="123">
        <v>3.62</v>
      </c>
      <c r="AA162" s="123">
        <v>3.49</v>
      </c>
      <c r="AB162" s="123">
        <v>3.79</v>
      </c>
      <c r="AC162" s="123">
        <v>3.66</v>
      </c>
      <c r="AD162" s="123">
        <v>3.63</v>
      </c>
      <c r="AE162" s="123">
        <v>5.79</v>
      </c>
      <c r="AF162" s="123">
        <v>5.79</v>
      </c>
      <c r="AG162" s="123">
        <v>5.79</v>
      </c>
      <c r="AH162" s="123">
        <v>5.85</v>
      </c>
      <c r="AI162" s="123">
        <v>5.94</v>
      </c>
      <c r="AJ162" s="123">
        <v>5.91</v>
      </c>
      <c r="AK162" s="123">
        <v>5.94</v>
      </c>
      <c r="AL162" s="123">
        <v>5.99</v>
      </c>
      <c r="AM162" s="123">
        <v>5.92</v>
      </c>
      <c r="AO162" s="122">
        <f t="shared" si="21"/>
        <v>2003.08</v>
      </c>
      <c r="AP162" s="143">
        <f t="shared" si="15"/>
        <v>3.28</v>
      </c>
      <c r="AQ162" s="143">
        <f t="shared" si="16"/>
        <v>2.23</v>
      </c>
      <c r="AR162" s="143">
        <f t="shared" si="17"/>
        <v>1.9544000000000004</v>
      </c>
      <c r="AS162" s="143">
        <f t="shared" si="18"/>
        <v>5.91</v>
      </c>
    </row>
    <row r="163" spans="2:45" ht="14.25">
      <c r="B163" s="15">
        <f t="shared" si="19"/>
        <v>2003</v>
      </c>
      <c r="C163" s="10" t="str">
        <f t="shared" si="20"/>
        <v>Sep</v>
      </c>
      <c r="D163" s="123">
        <v>3.1</v>
      </c>
      <c r="E163" s="123">
        <v>3.16</v>
      </c>
      <c r="F163" s="123">
        <v>3.12</v>
      </c>
      <c r="G163" s="123">
        <v>3.22</v>
      </c>
      <c r="H163" s="123">
        <v>3.24</v>
      </c>
      <c r="I163" s="123">
        <v>3.17</v>
      </c>
      <c r="J163" s="123">
        <v>3.19</v>
      </c>
      <c r="K163" s="123">
        <v>3.26</v>
      </c>
      <c r="L163" s="123">
        <v>3.13</v>
      </c>
      <c r="M163" s="123">
        <v>2.14</v>
      </c>
      <c r="N163" s="123">
        <v>2.29</v>
      </c>
      <c r="O163" s="123">
        <v>2.34</v>
      </c>
      <c r="P163" s="123">
        <v>2.15</v>
      </c>
      <c r="Q163" s="123">
        <v>2.18</v>
      </c>
      <c r="R163" s="123">
        <v>2.23</v>
      </c>
      <c r="S163" s="123">
        <v>2.13</v>
      </c>
      <c r="T163" s="123">
        <v>2.08</v>
      </c>
      <c r="U163" s="123">
        <v>2.03</v>
      </c>
      <c r="V163" s="123">
        <v>3.39</v>
      </c>
      <c r="W163" s="123">
        <v>3.62</v>
      </c>
      <c r="X163" s="123">
        <v>3.63</v>
      </c>
      <c r="Y163" s="123">
        <v>3.73</v>
      </c>
      <c r="Z163" s="123">
        <v>3.72</v>
      </c>
      <c r="AA163" s="123">
        <v>3.58</v>
      </c>
      <c r="AB163" s="123">
        <v>3.86</v>
      </c>
      <c r="AC163" s="123">
        <v>3.83</v>
      </c>
      <c r="AD163" s="123">
        <v>3.59</v>
      </c>
      <c r="AE163" s="123">
        <v>5.53</v>
      </c>
      <c r="AF163" s="123">
        <v>5.53</v>
      </c>
      <c r="AG163" s="123">
        <v>5.53</v>
      </c>
      <c r="AH163" s="123">
        <v>6.01</v>
      </c>
      <c r="AI163" s="123">
        <v>6.33</v>
      </c>
      <c r="AJ163" s="123">
        <v>6.25</v>
      </c>
      <c r="AK163" s="123">
        <v>6.31</v>
      </c>
      <c r="AL163" s="123">
        <v>6.39</v>
      </c>
      <c r="AM163" s="123">
        <v>6.29</v>
      </c>
      <c r="AO163" s="122">
        <f t="shared" si="21"/>
        <v>2003.09</v>
      </c>
      <c r="AP163" s="143">
        <f t="shared" si="15"/>
        <v>3.17</v>
      </c>
      <c r="AQ163" s="143">
        <f t="shared" si="16"/>
        <v>2.23</v>
      </c>
      <c r="AR163" s="143">
        <f t="shared" si="17"/>
        <v>2.0048000000000004</v>
      </c>
      <c r="AS163" s="143">
        <f t="shared" si="18"/>
        <v>6.25</v>
      </c>
    </row>
    <row r="164" spans="2:45" ht="14.25">
      <c r="B164" s="15">
        <f t="shared" si="19"/>
        <v>2003</v>
      </c>
      <c r="C164" s="10" t="str">
        <f t="shared" si="20"/>
        <v>Oct</v>
      </c>
      <c r="D164" s="123">
        <v>3.26</v>
      </c>
      <c r="E164" s="123">
        <v>3.31</v>
      </c>
      <c r="F164" s="123">
        <v>3.3</v>
      </c>
      <c r="G164" s="123">
        <v>3.34</v>
      </c>
      <c r="H164" s="123">
        <v>3.36</v>
      </c>
      <c r="I164" s="123">
        <v>3.41</v>
      </c>
      <c r="J164" s="123">
        <v>3.37</v>
      </c>
      <c r="K164" s="123">
        <v>3.35</v>
      </c>
      <c r="L164" s="123">
        <v>3.34</v>
      </c>
      <c r="M164" s="123">
        <v>2.28</v>
      </c>
      <c r="N164" s="123">
        <v>2.48</v>
      </c>
      <c r="O164" s="123">
        <v>2.54</v>
      </c>
      <c r="P164" s="123">
        <v>2.27</v>
      </c>
      <c r="Q164" s="123">
        <v>2.36</v>
      </c>
      <c r="R164" s="123">
        <v>2.4</v>
      </c>
      <c r="S164" s="123">
        <v>2.27</v>
      </c>
      <c r="T164" s="123">
        <v>2.27</v>
      </c>
      <c r="U164" s="123">
        <v>2.26</v>
      </c>
      <c r="V164" s="123">
        <v>3.75</v>
      </c>
      <c r="W164" s="123">
        <v>3.85</v>
      </c>
      <c r="X164" s="123">
        <v>3.89</v>
      </c>
      <c r="Y164" s="123">
        <v>3.95</v>
      </c>
      <c r="Z164" s="123">
        <v>3.98</v>
      </c>
      <c r="AA164" s="123">
        <v>3.88</v>
      </c>
      <c r="AB164" s="123">
        <v>4.12</v>
      </c>
      <c r="AC164" s="123">
        <v>4</v>
      </c>
      <c r="AD164" s="123">
        <v>3.82</v>
      </c>
      <c r="AE164" s="123">
        <v>6.83</v>
      </c>
      <c r="AF164" s="123">
        <v>6.83</v>
      </c>
      <c r="AG164" s="123">
        <v>6.83</v>
      </c>
      <c r="AH164" s="123">
        <v>6.84</v>
      </c>
      <c r="AI164" s="123">
        <v>6.98</v>
      </c>
      <c r="AJ164" s="123">
        <v>7.03</v>
      </c>
      <c r="AK164" s="123">
        <v>7.03</v>
      </c>
      <c r="AL164" s="123">
        <v>7.09</v>
      </c>
      <c r="AM164" s="123">
        <v>6.97</v>
      </c>
      <c r="AO164" s="122">
        <f t="shared" si="21"/>
        <v>2003.1</v>
      </c>
      <c r="AP164" s="143">
        <f t="shared" si="15"/>
        <v>3.41</v>
      </c>
      <c r="AQ164" s="143">
        <f t="shared" si="16"/>
        <v>2.4</v>
      </c>
      <c r="AR164" s="143">
        <f t="shared" si="17"/>
        <v>2.1728</v>
      </c>
      <c r="AS164" s="143">
        <f t="shared" si="18"/>
        <v>7.03</v>
      </c>
    </row>
    <row r="165" spans="2:45" ht="14.25">
      <c r="B165" s="15">
        <f t="shared" si="19"/>
        <v>2003</v>
      </c>
      <c r="C165" s="10" t="str">
        <f t="shared" si="20"/>
        <v>Nov</v>
      </c>
      <c r="D165" s="123">
        <v>3.55</v>
      </c>
      <c r="E165" s="123">
        <v>3.61</v>
      </c>
      <c r="F165" s="123">
        <v>3.46</v>
      </c>
      <c r="G165" s="123">
        <v>3.62</v>
      </c>
      <c r="H165" s="123">
        <v>3.59</v>
      </c>
      <c r="I165" s="123">
        <v>3.58</v>
      </c>
      <c r="J165" s="123">
        <v>3.69</v>
      </c>
      <c r="K165" s="123">
        <v>3.46</v>
      </c>
      <c r="L165" s="123">
        <v>3.57</v>
      </c>
      <c r="M165" s="123">
        <v>2.34</v>
      </c>
      <c r="N165" s="123">
        <v>2.51</v>
      </c>
      <c r="O165" s="123">
        <v>2.52</v>
      </c>
      <c r="P165" s="123">
        <v>2.38</v>
      </c>
      <c r="Q165" s="123">
        <v>2.41</v>
      </c>
      <c r="R165" s="123">
        <v>2.41</v>
      </c>
      <c r="S165" s="123">
        <v>2.38</v>
      </c>
      <c r="T165" s="123">
        <v>2.23</v>
      </c>
      <c r="U165" s="123">
        <v>2.41</v>
      </c>
      <c r="V165" s="123">
        <v>3.91</v>
      </c>
      <c r="W165" s="123">
        <v>4.02</v>
      </c>
      <c r="X165" s="123">
        <v>4.01</v>
      </c>
      <c r="Y165" s="123">
        <v>4.13</v>
      </c>
      <c r="Z165" s="123">
        <v>4.11</v>
      </c>
      <c r="AA165" s="123">
        <v>4</v>
      </c>
      <c r="AB165" s="123">
        <v>4.31</v>
      </c>
      <c r="AC165" s="123">
        <v>3.91</v>
      </c>
      <c r="AD165" s="123">
        <v>4.04</v>
      </c>
      <c r="AE165" s="123">
        <v>7.21</v>
      </c>
      <c r="AF165" s="123">
        <v>7.21</v>
      </c>
      <c r="AG165" s="123">
        <v>7.21</v>
      </c>
      <c r="AH165" s="123">
        <v>7.26</v>
      </c>
      <c r="AI165" s="123">
        <v>7.34</v>
      </c>
      <c r="AJ165" s="123">
        <v>7.39</v>
      </c>
      <c r="AK165" s="123">
        <v>7.45</v>
      </c>
      <c r="AL165" s="123">
        <v>7.39</v>
      </c>
      <c r="AM165" s="123">
        <v>7.39</v>
      </c>
      <c r="AO165" s="122">
        <f t="shared" si="21"/>
        <v>2003.11</v>
      </c>
      <c r="AP165" s="143">
        <f t="shared" si="15"/>
        <v>3.58</v>
      </c>
      <c r="AQ165" s="143">
        <f t="shared" si="16"/>
        <v>2.41</v>
      </c>
      <c r="AR165" s="143">
        <f t="shared" si="17"/>
        <v>2.24</v>
      </c>
      <c r="AS165" s="143">
        <f t="shared" si="18"/>
        <v>7.39</v>
      </c>
    </row>
    <row r="166" spans="2:45" ht="14.25">
      <c r="B166" s="15">
        <f t="shared" si="19"/>
        <v>2003</v>
      </c>
      <c r="C166" s="10" t="str">
        <f t="shared" si="20"/>
        <v>Dec</v>
      </c>
      <c r="D166" s="123">
        <v>3.64</v>
      </c>
      <c r="E166" s="123">
        <v>3.69</v>
      </c>
      <c r="F166" s="123">
        <v>3.69</v>
      </c>
      <c r="G166" s="123">
        <v>3.68</v>
      </c>
      <c r="H166" s="123">
        <v>3.71</v>
      </c>
      <c r="I166" s="123">
        <v>3.74</v>
      </c>
      <c r="J166" s="123">
        <v>3.75</v>
      </c>
      <c r="K166" s="123">
        <v>3.75</v>
      </c>
      <c r="L166" s="123">
        <v>3.7</v>
      </c>
      <c r="M166" s="123">
        <v>2.34</v>
      </c>
      <c r="N166" s="123">
        <v>2.49</v>
      </c>
      <c r="O166" s="123">
        <v>2.57</v>
      </c>
      <c r="P166" s="123">
        <v>2.38</v>
      </c>
      <c r="Q166" s="123">
        <v>2.41</v>
      </c>
      <c r="R166" s="123">
        <v>2.46</v>
      </c>
      <c r="S166" s="123">
        <v>2.43</v>
      </c>
      <c r="T166" s="123">
        <v>2.33</v>
      </c>
      <c r="U166" s="123">
        <v>2.47</v>
      </c>
      <c r="V166" s="123">
        <v>3.93</v>
      </c>
      <c r="W166" s="123">
        <v>4.09</v>
      </c>
      <c r="X166" s="123">
        <v>4.12</v>
      </c>
      <c r="Y166" s="123">
        <v>4.11</v>
      </c>
      <c r="Z166" s="123">
        <v>4.2</v>
      </c>
      <c r="AA166" s="123">
        <v>4.21</v>
      </c>
      <c r="AB166" s="123">
        <v>4.39</v>
      </c>
      <c r="AC166" s="123">
        <v>4.18</v>
      </c>
      <c r="AD166" s="123">
        <v>4.24</v>
      </c>
      <c r="AE166" s="123">
        <v>7.27</v>
      </c>
      <c r="AF166" s="123">
        <v>7.27</v>
      </c>
      <c r="AG166" s="123">
        <v>7.27</v>
      </c>
      <c r="AH166" s="123">
        <v>7.34</v>
      </c>
      <c r="AI166" s="123">
        <v>7.38</v>
      </c>
      <c r="AJ166" s="123">
        <v>7.39</v>
      </c>
      <c r="AK166" s="123">
        <v>7.5</v>
      </c>
      <c r="AL166" s="123">
        <v>7.55</v>
      </c>
      <c r="AM166" s="123">
        <v>7.41</v>
      </c>
      <c r="AO166" s="122">
        <f t="shared" si="21"/>
        <v>2003.12</v>
      </c>
      <c r="AP166" s="143">
        <f t="shared" si="15"/>
        <v>3.74</v>
      </c>
      <c r="AQ166" s="143">
        <f t="shared" si="16"/>
        <v>2.46</v>
      </c>
      <c r="AR166" s="143">
        <f t="shared" si="17"/>
        <v>2.3576</v>
      </c>
      <c r="AS166" s="143">
        <f t="shared" si="18"/>
        <v>7.39</v>
      </c>
    </row>
    <row r="167" spans="2:45" ht="14.25">
      <c r="B167" s="15">
        <f t="shared" si="19"/>
        <v>2004</v>
      </c>
      <c r="C167" s="10" t="str">
        <f t="shared" si="20"/>
        <v>Jan</v>
      </c>
      <c r="D167" s="123">
        <v>3.61</v>
      </c>
      <c r="E167" s="123">
        <v>3.68</v>
      </c>
      <c r="F167" s="123">
        <v>3.61</v>
      </c>
      <c r="G167" s="123">
        <v>3.65</v>
      </c>
      <c r="H167" s="123">
        <v>3.72</v>
      </c>
      <c r="I167" s="123">
        <v>3.71</v>
      </c>
      <c r="J167" s="123">
        <v>3.75</v>
      </c>
      <c r="K167" s="123">
        <v>3.65</v>
      </c>
      <c r="L167" s="123">
        <v>3.72</v>
      </c>
      <c r="M167" s="123">
        <v>2.53</v>
      </c>
      <c r="N167" s="123">
        <v>2.65</v>
      </c>
      <c r="O167" s="123">
        <v>2.74</v>
      </c>
      <c r="P167" s="123">
        <v>2.47</v>
      </c>
      <c r="Q167" s="123">
        <v>2.6</v>
      </c>
      <c r="R167" s="123">
        <v>2.64</v>
      </c>
      <c r="S167" s="123">
        <v>2.55</v>
      </c>
      <c r="T167" s="123">
        <v>2.49</v>
      </c>
      <c r="U167" s="123">
        <v>2.56</v>
      </c>
      <c r="V167" s="123">
        <v>4.16</v>
      </c>
      <c r="W167" s="123">
        <v>4.43</v>
      </c>
      <c r="X167" s="123">
        <v>4.37</v>
      </c>
      <c r="Y167" s="123">
        <v>4.28</v>
      </c>
      <c r="Z167" s="123">
        <v>4.37</v>
      </c>
      <c r="AA167" s="123">
        <v>4.31</v>
      </c>
      <c r="AB167" s="123">
        <v>4.46</v>
      </c>
      <c r="AC167" s="123">
        <v>4.33</v>
      </c>
      <c r="AD167" s="123">
        <v>4.26</v>
      </c>
      <c r="AE167" s="123">
        <v>7.61</v>
      </c>
      <c r="AF167" s="123">
        <v>7.61</v>
      </c>
      <c r="AG167" s="123">
        <v>7.61</v>
      </c>
      <c r="AH167" s="123">
        <v>7.67</v>
      </c>
      <c r="AI167" s="123">
        <v>7.82</v>
      </c>
      <c r="AJ167" s="123">
        <v>7.58</v>
      </c>
      <c r="AK167" s="123">
        <v>7.89</v>
      </c>
      <c r="AL167" s="123">
        <v>7.85</v>
      </c>
      <c r="AM167" s="123">
        <v>7.85</v>
      </c>
      <c r="AO167" s="122">
        <f t="shared" si="21"/>
        <v>2004.01</v>
      </c>
      <c r="AP167" s="143">
        <f t="shared" si="15"/>
        <v>3.71</v>
      </c>
      <c r="AQ167" s="143">
        <f t="shared" si="16"/>
        <v>2.64</v>
      </c>
      <c r="AR167" s="143">
        <f t="shared" si="17"/>
        <v>2.4136</v>
      </c>
      <c r="AS167" s="143">
        <f t="shared" si="18"/>
        <v>7.58</v>
      </c>
    </row>
    <row r="168" spans="2:45" ht="14.25">
      <c r="B168" s="15">
        <f t="shared" si="19"/>
        <v>2004</v>
      </c>
      <c r="C168" s="10" t="str">
        <f t="shared" si="20"/>
        <v>Feb</v>
      </c>
      <c r="D168" s="123">
        <v>3.58</v>
      </c>
      <c r="E168" s="123">
        <v>3.63</v>
      </c>
      <c r="F168" s="123">
        <v>3.52</v>
      </c>
      <c r="G168" s="123">
        <v>3.63</v>
      </c>
      <c r="H168" s="123">
        <v>3.67</v>
      </c>
      <c r="I168" s="123">
        <v>3.7</v>
      </c>
      <c r="J168" s="123">
        <v>3.7</v>
      </c>
      <c r="K168" s="123">
        <v>3.66</v>
      </c>
      <c r="L168" s="123">
        <v>3.6</v>
      </c>
      <c r="M168" s="123">
        <v>2.69</v>
      </c>
      <c r="N168" s="123">
        <v>2.83</v>
      </c>
      <c r="O168" s="123">
        <v>2.95</v>
      </c>
      <c r="P168" s="123">
        <v>2.64</v>
      </c>
      <c r="Q168" s="123">
        <v>2.79</v>
      </c>
      <c r="R168" s="123">
        <v>2.8</v>
      </c>
      <c r="S168" s="123">
        <v>2.7</v>
      </c>
      <c r="T168" s="123">
        <v>2.63</v>
      </c>
      <c r="U168" s="123">
        <v>2.72</v>
      </c>
      <c r="V168" s="123">
        <v>4.59</v>
      </c>
      <c r="W168" s="123">
        <v>4.69</v>
      </c>
      <c r="X168" s="123">
        <v>4.74</v>
      </c>
      <c r="Y168" s="123">
        <v>4.56</v>
      </c>
      <c r="Z168" s="123">
        <v>4.71</v>
      </c>
      <c r="AA168" s="123">
        <v>4.75</v>
      </c>
      <c r="AB168" s="123">
        <v>4.77</v>
      </c>
      <c r="AC168" s="123">
        <v>4.6</v>
      </c>
      <c r="AD168" s="123">
        <v>4.49</v>
      </c>
      <c r="AE168" s="123">
        <v>8.14</v>
      </c>
      <c r="AF168" s="123">
        <v>8.14</v>
      </c>
      <c r="AG168" s="123">
        <v>8.14</v>
      </c>
      <c r="AH168" s="123">
        <v>8.17</v>
      </c>
      <c r="AI168" s="123">
        <v>8.23</v>
      </c>
      <c r="AJ168" s="123">
        <v>8.25</v>
      </c>
      <c r="AK168" s="123">
        <v>8.38</v>
      </c>
      <c r="AL168" s="123">
        <v>8.39</v>
      </c>
      <c r="AM168" s="123">
        <v>8.34</v>
      </c>
      <c r="AO168" s="122">
        <f t="shared" si="21"/>
        <v>2004.02</v>
      </c>
      <c r="AP168" s="143">
        <f t="shared" si="15"/>
        <v>3.7</v>
      </c>
      <c r="AQ168" s="143">
        <f t="shared" si="16"/>
        <v>2.8</v>
      </c>
      <c r="AR168" s="143">
        <f t="shared" si="17"/>
        <v>2.66</v>
      </c>
      <c r="AS168" s="143">
        <f t="shared" si="18"/>
        <v>8.25</v>
      </c>
    </row>
    <row r="169" spans="2:45" ht="14.25">
      <c r="B169" s="15">
        <f t="shared" si="19"/>
        <v>2004</v>
      </c>
      <c r="C169" s="10" t="str">
        <f t="shared" si="20"/>
        <v>Mar</v>
      </c>
      <c r="D169" s="123">
        <v>3.7</v>
      </c>
      <c r="E169" s="123">
        <v>3.7</v>
      </c>
      <c r="F169" s="123">
        <v>3.74</v>
      </c>
      <c r="G169" s="123">
        <v>3.71</v>
      </c>
      <c r="H169" s="123">
        <v>3.72</v>
      </c>
      <c r="I169" s="123">
        <v>3.77</v>
      </c>
      <c r="J169" s="123">
        <v>3.8</v>
      </c>
      <c r="K169" s="123">
        <v>3.71</v>
      </c>
      <c r="L169" s="123">
        <v>3.75</v>
      </c>
      <c r="M169" s="123">
        <v>2.84</v>
      </c>
      <c r="N169" s="123">
        <v>2.99</v>
      </c>
      <c r="O169" s="123">
        <v>3.04</v>
      </c>
      <c r="P169" s="123">
        <v>2.78</v>
      </c>
      <c r="Q169" s="123">
        <v>2.93</v>
      </c>
      <c r="R169" s="123">
        <v>2.89</v>
      </c>
      <c r="S169" s="123">
        <v>2.84</v>
      </c>
      <c r="T169" s="123">
        <v>2.78</v>
      </c>
      <c r="U169" s="123">
        <v>2.84</v>
      </c>
      <c r="V169" s="123">
        <v>4.71</v>
      </c>
      <c r="W169" s="123">
        <v>4.79</v>
      </c>
      <c r="X169" s="123">
        <v>4.81</v>
      </c>
      <c r="Y169" s="123">
        <v>4.56</v>
      </c>
      <c r="Z169" s="123">
        <v>4.68</v>
      </c>
      <c r="AA169" s="123">
        <v>4.73</v>
      </c>
      <c r="AB169" s="123">
        <v>4.88</v>
      </c>
      <c r="AC169" s="123">
        <v>4.73</v>
      </c>
      <c r="AD169" s="123">
        <v>4.56</v>
      </c>
      <c r="AE169" s="123">
        <v>9.05</v>
      </c>
      <c r="AF169" s="123">
        <v>9.05</v>
      </c>
      <c r="AG169" s="123">
        <v>9.05</v>
      </c>
      <c r="AH169" s="123">
        <v>9.05</v>
      </c>
      <c r="AI169" s="123">
        <v>9.12</v>
      </c>
      <c r="AJ169" s="123">
        <v>9.15</v>
      </c>
      <c r="AK169" s="123">
        <v>9.44</v>
      </c>
      <c r="AL169" s="123">
        <v>9.42</v>
      </c>
      <c r="AM169" s="123">
        <v>9.38</v>
      </c>
      <c r="AO169" s="122">
        <f t="shared" si="21"/>
        <v>2004.03</v>
      </c>
      <c r="AP169" s="143">
        <f t="shared" si="15"/>
        <v>3.77</v>
      </c>
      <c r="AQ169" s="143">
        <f t="shared" si="16"/>
        <v>2.89</v>
      </c>
      <c r="AR169" s="143">
        <f t="shared" si="17"/>
        <v>2.6488000000000005</v>
      </c>
      <c r="AS169" s="143">
        <f t="shared" si="18"/>
        <v>9.15</v>
      </c>
    </row>
    <row r="170" spans="2:45" ht="14.25">
      <c r="B170" s="15">
        <f t="shared" si="19"/>
        <v>2004</v>
      </c>
      <c r="C170" s="10" t="str">
        <f t="shared" si="20"/>
        <v>Apr</v>
      </c>
      <c r="D170" s="123">
        <v>3.73</v>
      </c>
      <c r="E170" s="123">
        <v>3.76</v>
      </c>
      <c r="F170" s="123">
        <v>3.8</v>
      </c>
      <c r="G170" s="123">
        <v>3.79</v>
      </c>
      <c r="H170" s="123">
        <v>3.83</v>
      </c>
      <c r="I170" s="123">
        <v>3.81</v>
      </c>
      <c r="J170" s="123">
        <v>3.83</v>
      </c>
      <c r="K170" s="123">
        <v>3.82</v>
      </c>
      <c r="L170" s="123">
        <v>3.82</v>
      </c>
      <c r="M170" s="123">
        <v>2.93</v>
      </c>
      <c r="N170" s="123">
        <v>3.08</v>
      </c>
      <c r="O170" s="123">
        <v>3.18</v>
      </c>
      <c r="P170" s="123">
        <v>2.82</v>
      </c>
      <c r="Q170" s="123">
        <v>2.98</v>
      </c>
      <c r="R170" s="123">
        <v>3.05</v>
      </c>
      <c r="S170" s="123">
        <v>2.96</v>
      </c>
      <c r="T170" s="123">
        <v>2.88</v>
      </c>
      <c r="U170" s="123">
        <v>2.96</v>
      </c>
      <c r="V170" s="123">
        <v>4.96</v>
      </c>
      <c r="W170" s="123">
        <v>5.09</v>
      </c>
      <c r="X170" s="123">
        <v>5.2</v>
      </c>
      <c r="Y170" s="123">
        <v>4.87</v>
      </c>
      <c r="Z170" s="123">
        <v>5.01</v>
      </c>
      <c r="AA170" s="123">
        <v>4.96</v>
      </c>
      <c r="AB170" s="123">
        <v>5.16</v>
      </c>
      <c r="AC170" s="123">
        <v>4.69</v>
      </c>
      <c r="AD170" s="123">
        <v>4.9</v>
      </c>
      <c r="AE170" s="123">
        <v>9.38</v>
      </c>
      <c r="AF170" s="123">
        <v>9.38</v>
      </c>
      <c r="AG170" s="123">
        <v>9.38</v>
      </c>
      <c r="AH170" s="123">
        <v>9.63</v>
      </c>
      <c r="AI170" s="123">
        <v>9.67</v>
      </c>
      <c r="AJ170" s="123">
        <v>9.59</v>
      </c>
      <c r="AK170" s="123">
        <v>9.95</v>
      </c>
      <c r="AL170" s="123">
        <v>9.89</v>
      </c>
      <c r="AM170" s="123">
        <v>9.88</v>
      </c>
      <c r="AO170" s="122">
        <f t="shared" si="21"/>
        <v>2004.04</v>
      </c>
      <c r="AP170" s="143">
        <f t="shared" si="15"/>
        <v>3.81</v>
      </c>
      <c r="AQ170" s="143">
        <f t="shared" si="16"/>
        <v>3.05</v>
      </c>
      <c r="AR170" s="143">
        <f t="shared" si="17"/>
        <v>2.7776</v>
      </c>
      <c r="AS170" s="143">
        <f t="shared" si="18"/>
        <v>9.59</v>
      </c>
    </row>
    <row r="171" spans="2:45" ht="14.25">
      <c r="B171" s="15">
        <f t="shared" si="19"/>
        <v>2004</v>
      </c>
      <c r="C171" s="10" t="str">
        <f t="shared" si="20"/>
        <v>May</v>
      </c>
      <c r="D171" s="123">
        <v>3.76</v>
      </c>
      <c r="E171" s="123">
        <v>3.77</v>
      </c>
      <c r="F171" s="123">
        <v>3.76</v>
      </c>
      <c r="G171" s="123">
        <v>3.72</v>
      </c>
      <c r="H171" s="123">
        <v>3.72</v>
      </c>
      <c r="I171" s="123">
        <v>3.72</v>
      </c>
      <c r="J171" s="123">
        <v>3.87</v>
      </c>
      <c r="K171" s="123">
        <v>3.87</v>
      </c>
      <c r="L171" s="123">
        <v>3.93</v>
      </c>
      <c r="M171" s="123">
        <v>3.05</v>
      </c>
      <c r="N171" s="123">
        <v>2.99</v>
      </c>
      <c r="O171" s="123">
        <v>2.98</v>
      </c>
      <c r="P171" s="123">
        <v>2.93</v>
      </c>
      <c r="Q171" s="123">
        <v>2.98</v>
      </c>
      <c r="R171" s="123">
        <v>3.04</v>
      </c>
      <c r="S171" s="123">
        <v>2.83</v>
      </c>
      <c r="T171" s="123">
        <v>2.85</v>
      </c>
      <c r="U171" s="123">
        <v>2.84</v>
      </c>
      <c r="V171" s="123">
        <v>4.68</v>
      </c>
      <c r="W171" s="123">
        <v>4.82</v>
      </c>
      <c r="X171" s="123">
        <v>4.72</v>
      </c>
      <c r="Y171" s="123">
        <v>4.67</v>
      </c>
      <c r="Z171" s="123">
        <v>4.7</v>
      </c>
      <c r="AA171" s="123">
        <v>4.27</v>
      </c>
      <c r="AB171" s="123">
        <v>4.85</v>
      </c>
      <c r="AC171" s="123">
        <v>4.62</v>
      </c>
      <c r="AD171" s="123">
        <v>4.48</v>
      </c>
      <c r="AE171" s="123">
        <v>8.58</v>
      </c>
      <c r="AF171" s="123">
        <v>8.58</v>
      </c>
      <c r="AG171" s="123">
        <v>8.58</v>
      </c>
      <c r="AH171" s="123">
        <v>9.23</v>
      </c>
      <c r="AI171" s="123">
        <v>10.08</v>
      </c>
      <c r="AJ171" s="123">
        <v>10.25</v>
      </c>
      <c r="AK171" s="123">
        <v>9.35</v>
      </c>
      <c r="AL171" s="123">
        <v>10.02</v>
      </c>
      <c r="AM171" s="123">
        <v>9.11</v>
      </c>
      <c r="AO171" s="122">
        <f t="shared" si="21"/>
        <v>2004.05</v>
      </c>
      <c r="AP171" s="143">
        <f t="shared" si="15"/>
        <v>3.72</v>
      </c>
      <c r="AQ171" s="143">
        <f t="shared" si="16"/>
        <v>3.04</v>
      </c>
      <c r="AR171" s="143">
        <f t="shared" si="17"/>
        <v>2.3912</v>
      </c>
      <c r="AS171" s="143">
        <f t="shared" si="18"/>
        <v>10.25</v>
      </c>
    </row>
    <row r="172" spans="2:45" ht="14.25">
      <c r="B172" s="15">
        <f t="shared" si="19"/>
        <v>2004</v>
      </c>
      <c r="C172" s="10" t="str">
        <f t="shared" si="20"/>
        <v>Jun</v>
      </c>
      <c r="D172" s="123">
        <v>3.2</v>
      </c>
      <c r="E172" s="123">
        <v>3.48</v>
      </c>
      <c r="F172" s="123">
        <v>3.49</v>
      </c>
      <c r="G172" s="123">
        <v>3.53</v>
      </c>
      <c r="H172" s="123">
        <v>3.5</v>
      </c>
      <c r="I172" s="123">
        <v>3.29</v>
      </c>
      <c r="J172" s="123">
        <v>3.41</v>
      </c>
      <c r="K172" s="123">
        <v>3.41</v>
      </c>
      <c r="L172" s="123">
        <v>3.47</v>
      </c>
      <c r="M172" s="123">
        <v>2.61</v>
      </c>
      <c r="N172" s="123">
        <v>3.19</v>
      </c>
      <c r="O172" s="123">
        <v>3.19</v>
      </c>
      <c r="P172" s="123">
        <v>2.94</v>
      </c>
      <c r="Q172" s="123">
        <v>2.95</v>
      </c>
      <c r="R172" s="123">
        <v>2.92</v>
      </c>
      <c r="S172" s="123">
        <v>2.68</v>
      </c>
      <c r="T172" s="123">
        <v>2.6</v>
      </c>
      <c r="U172" s="123">
        <v>2.81</v>
      </c>
      <c r="V172" s="123">
        <v>4.55</v>
      </c>
      <c r="W172" s="123">
        <v>4.29</v>
      </c>
      <c r="X172" s="123">
        <v>4.83</v>
      </c>
      <c r="Y172" s="123">
        <v>4.15</v>
      </c>
      <c r="Z172" s="123">
        <v>4.54</v>
      </c>
      <c r="AA172" s="123">
        <v>4.18</v>
      </c>
      <c r="AB172" s="123">
        <v>4.47</v>
      </c>
      <c r="AC172" s="123">
        <v>4.13</v>
      </c>
      <c r="AD172" s="123">
        <v>4.42</v>
      </c>
      <c r="AE172" s="123">
        <v>8.38</v>
      </c>
      <c r="AF172" s="123">
        <v>8.38</v>
      </c>
      <c r="AG172" s="123">
        <v>8.38</v>
      </c>
      <c r="AH172" s="123">
        <v>7.44</v>
      </c>
      <c r="AI172" s="123">
        <v>8.27</v>
      </c>
      <c r="AJ172" s="123">
        <v>8.47</v>
      </c>
      <c r="AK172" s="123">
        <v>8.68</v>
      </c>
      <c r="AL172" s="123">
        <v>9.2</v>
      </c>
      <c r="AM172" s="123">
        <v>8.82</v>
      </c>
      <c r="AO172" s="122">
        <f t="shared" si="21"/>
        <v>2004.06</v>
      </c>
      <c r="AP172" s="143">
        <f t="shared" si="15"/>
        <v>3.29</v>
      </c>
      <c r="AQ172" s="143">
        <f t="shared" si="16"/>
        <v>2.92</v>
      </c>
      <c r="AR172" s="143">
        <f t="shared" si="17"/>
        <v>2.3408</v>
      </c>
      <c r="AS172" s="143">
        <f t="shared" si="18"/>
        <v>8.47</v>
      </c>
    </row>
    <row r="173" spans="2:45" ht="14.25">
      <c r="B173" s="15">
        <f t="shared" si="19"/>
        <v>2004</v>
      </c>
      <c r="C173" s="10" t="str">
        <f t="shared" si="20"/>
        <v>Jul</v>
      </c>
      <c r="D173" s="123">
        <v>3.22</v>
      </c>
      <c r="E173" s="123">
        <v>3.27</v>
      </c>
      <c r="F173" s="123">
        <v>3.29</v>
      </c>
      <c r="G173" s="123">
        <v>3.33</v>
      </c>
      <c r="H173" s="123">
        <v>3.41</v>
      </c>
      <c r="I173" s="123">
        <v>3.34</v>
      </c>
      <c r="J173" s="123">
        <v>3.35</v>
      </c>
      <c r="K173" s="123">
        <v>3.32</v>
      </c>
      <c r="L173" s="123">
        <v>3.3</v>
      </c>
      <c r="M173" s="123">
        <v>2.63</v>
      </c>
      <c r="N173" s="123">
        <v>2.79</v>
      </c>
      <c r="O173" s="123">
        <v>2.79</v>
      </c>
      <c r="P173" s="123">
        <v>2.49</v>
      </c>
      <c r="Q173" s="123">
        <v>2.79</v>
      </c>
      <c r="R173" s="123">
        <v>2.63</v>
      </c>
      <c r="S173" s="123">
        <v>2.52</v>
      </c>
      <c r="T173" s="123">
        <v>2.45</v>
      </c>
      <c r="U173" s="123">
        <v>2.58</v>
      </c>
      <c r="V173" s="123">
        <v>3.52</v>
      </c>
      <c r="W173" s="123">
        <v>3.59</v>
      </c>
      <c r="X173" s="123">
        <v>3.55</v>
      </c>
      <c r="Y173" s="123">
        <v>3.24</v>
      </c>
      <c r="Z173" s="123">
        <v>3.48</v>
      </c>
      <c r="AA173" s="123">
        <v>3.39</v>
      </c>
      <c r="AB173" s="123">
        <v>3.59</v>
      </c>
      <c r="AC173" s="123">
        <v>3.35</v>
      </c>
      <c r="AD173" s="123">
        <v>3.37</v>
      </c>
      <c r="AE173" s="123">
        <v>8.35</v>
      </c>
      <c r="AF173" s="123">
        <v>8.35</v>
      </c>
      <c r="AG173" s="123">
        <v>8.35</v>
      </c>
      <c r="AH173" s="123">
        <v>8.57</v>
      </c>
      <c r="AI173" s="123">
        <v>8.74</v>
      </c>
      <c r="AJ173" s="123">
        <v>8.66</v>
      </c>
      <c r="AK173" s="123">
        <v>8.57</v>
      </c>
      <c r="AL173" s="123">
        <v>8.15</v>
      </c>
      <c r="AM173" s="123">
        <v>8.22</v>
      </c>
      <c r="AO173" s="122">
        <f t="shared" si="21"/>
        <v>2004.07</v>
      </c>
      <c r="AP173" s="143">
        <f t="shared" si="15"/>
        <v>3.34</v>
      </c>
      <c r="AQ173" s="143">
        <f t="shared" si="16"/>
        <v>2.63</v>
      </c>
      <c r="AR173" s="143">
        <f t="shared" si="17"/>
        <v>1.8984000000000003</v>
      </c>
      <c r="AS173" s="143">
        <f t="shared" si="18"/>
        <v>8.66</v>
      </c>
    </row>
    <row r="174" spans="2:45" ht="14.25">
      <c r="B174" s="15">
        <f t="shared" si="19"/>
        <v>2004</v>
      </c>
      <c r="C174" s="10" t="str">
        <f t="shared" si="20"/>
        <v>Aug</v>
      </c>
      <c r="D174" s="123">
        <v>2.87</v>
      </c>
      <c r="E174" s="123">
        <v>2.9</v>
      </c>
      <c r="F174" s="123">
        <v>2.94</v>
      </c>
      <c r="G174" s="123">
        <v>3.02</v>
      </c>
      <c r="H174" s="123">
        <v>3.09</v>
      </c>
      <c r="I174" s="123">
        <v>3.03</v>
      </c>
      <c r="J174" s="123">
        <v>3.02</v>
      </c>
      <c r="K174" s="123">
        <v>3.03</v>
      </c>
      <c r="L174" s="123">
        <v>3.08</v>
      </c>
      <c r="M174" s="123">
        <v>2.23</v>
      </c>
      <c r="N174" s="123">
        <v>2.36</v>
      </c>
      <c r="O174" s="123">
        <v>2.39</v>
      </c>
      <c r="P174" s="123">
        <v>2.1</v>
      </c>
      <c r="Q174" s="123">
        <v>2.3</v>
      </c>
      <c r="R174" s="123">
        <v>2.29</v>
      </c>
      <c r="S174" s="123">
        <v>2.09</v>
      </c>
      <c r="T174" s="123">
        <v>1.99</v>
      </c>
      <c r="U174" s="123">
        <v>2.22</v>
      </c>
      <c r="V174" s="123">
        <v>3.45</v>
      </c>
      <c r="W174" s="123">
        <v>3.59</v>
      </c>
      <c r="X174" s="123">
        <v>3.67</v>
      </c>
      <c r="Y174" s="123">
        <v>3.45</v>
      </c>
      <c r="Z174" s="123">
        <v>3.63</v>
      </c>
      <c r="AA174" s="123">
        <v>3.6</v>
      </c>
      <c r="AB174" s="123">
        <v>3.79</v>
      </c>
      <c r="AC174" s="123">
        <v>3.43</v>
      </c>
      <c r="AD174" s="123">
        <v>3.62</v>
      </c>
      <c r="AE174" s="123">
        <v>6.33</v>
      </c>
      <c r="AF174" s="123">
        <v>6.33</v>
      </c>
      <c r="AG174" s="123">
        <v>6.33</v>
      </c>
      <c r="AH174" s="123">
        <v>6.13</v>
      </c>
      <c r="AI174" s="123">
        <v>6.59</v>
      </c>
      <c r="AJ174" s="123">
        <v>6.32</v>
      </c>
      <c r="AK174" s="123">
        <v>6.52</v>
      </c>
      <c r="AL174" s="123">
        <v>6.56</v>
      </c>
      <c r="AM174" s="123">
        <v>6.96</v>
      </c>
      <c r="AO174" s="122">
        <f t="shared" si="21"/>
        <v>2004.08</v>
      </c>
      <c r="AP174" s="143">
        <f t="shared" si="15"/>
        <v>3.03</v>
      </c>
      <c r="AQ174" s="143">
        <f t="shared" si="16"/>
        <v>2.29</v>
      </c>
      <c r="AR174" s="143">
        <f t="shared" si="17"/>
        <v>2.0160000000000005</v>
      </c>
      <c r="AS174" s="143">
        <f t="shared" si="18"/>
        <v>6.32</v>
      </c>
    </row>
    <row r="175" spans="2:45" ht="14.25">
      <c r="B175" s="15">
        <f t="shared" si="19"/>
        <v>2004</v>
      </c>
      <c r="C175" s="10" t="str">
        <f t="shared" si="20"/>
        <v>Sep</v>
      </c>
      <c r="D175" s="123">
        <v>3.07</v>
      </c>
      <c r="E175" s="123">
        <v>3.1</v>
      </c>
      <c r="F175" s="123">
        <v>3.15</v>
      </c>
      <c r="G175" s="123">
        <v>3.27</v>
      </c>
      <c r="H175" s="123">
        <v>3.26</v>
      </c>
      <c r="I175" s="123">
        <v>3.28</v>
      </c>
      <c r="J175" s="123">
        <v>3.29</v>
      </c>
      <c r="K175" s="123">
        <v>3.24</v>
      </c>
      <c r="L175" s="123">
        <v>3.21</v>
      </c>
      <c r="M175" s="123">
        <v>2.21</v>
      </c>
      <c r="N175" s="123">
        <v>2.23</v>
      </c>
      <c r="O175" s="123">
        <v>2.33</v>
      </c>
      <c r="P175" s="123">
        <v>1.98</v>
      </c>
      <c r="Q175" s="123">
        <v>2.12</v>
      </c>
      <c r="R175" s="123">
        <v>2.19</v>
      </c>
      <c r="S175" s="123">
        <v>1.95</v>
      </c>
      <c r="T175" s="123">
        <v>1.94</v>
      </c>
      <c r="U175" s="123">
        <v>1.91</v>
      </c>
      <c r="V175" s="123">
        <v>3.11</v>
      </c>
      <c r="W175" s="123">
        <v>3.23</v>
      </c>
      <c r="X175" s="123">
        <v>3.34</v>
      </c>
      <c r="Y175" s="123">
        <v>3.05</v>
      </c>
      <c r="Z175" s="123">
        <v>3.15</v>
      </c>
      <c r="AA175" s="123">
        <v>3.19</v>
      </c>
      <c r="AB175" s="123">
        <v>3.27</v>
      </c>
      <c r="AC175" s="123">
        <v>3.06</v>
      </c>
      <c r="AD175" s="123">
        <v>3.05</v>
      </c>
      <c r="AE175" s="123">
        <v>5.42</v>
      </c>
      <c r="AF175" s="123">
        <v>5.42</v>
      </c>
      <c r="AG175" s="123">
        <v>5.42</v>
      </c>
      <c r="AH175" s="123">
        <v>5.31</v>
      </c>
      <c r="AI175" s="123">
        <v>5.41</v>
      </c>
      <c r="AJ175" s="123">
        <v>5.49</v>
      </c>
      <c r="AK175" s="123">
        <v>5.73</v>
      </c>
      <c r="AL175" s="123">
        <v>5.57</v>
      </c>
      <c r="AM175" s="123">
        <v>5.46</v>
      </c>
      <c r="AO175" s="122">
        <f t="shared" si="21"/>
        <v>2004.09</v>
      </c>
      <c r="AP175" s="143">
        <f t="shared" si="15"/>
        <v>3.28</v>
      </c>
      <c r="AQ175" s="143">
        <f t="shared" si="16"/>
        <v>2.19</v>
      </c>
      <c r="AR175" s="143">
        <f t="shared" si="17"/>
        <v>1.7864000000000002</v>
      </c>
      <c r="AS175" s="143">
        <f t="shared" si="18"/>
        <v>5.49</v>
      </c>
    </row>
    <row r="176" spans="2:45" ht="14.25">
      <c r="B176" s="15">
        <f t="shared" si="19"/>
        <v>2004</v>
      </c>
      <c r="C176" s="10" t="str">
        <f t="shared" si="20"/>
        <v>Oct</v>
      </c>
      <c r="D176" s="123">
        <v>3.05</v>
      </c>
      <c r="E176" s="123">
        <v>3.11</v>
      </c>
      <c r="F176" s="123">
        <v>3.12</v>
      </c>
      <c r="G176" s="123">
        <v>3.22</v>
      </c>
      <c r="H176" s="123">
        <v>3.27</v>
      </c>
      <c r="I176" s="123">
        <v>3.25</v>
      </c>
      <c r="J176" s="123">
        <v>3.2</v>
      </c>
      <c r="K176" s="123">
        <v>3.22</v>
      </c>
      <c r="L176" s="123">
        <v>3.23</v>
      </c>
      <c r="M176" s="123">
        <v>2.28</v>
      </c>
      <c r="N176" s="123">
        <v>2.44</v>
      </c>
      <c r="O176" s="123">
        <v>2.63</v>
      </c>
      <c r="P176" s="123">
        <v>2.08</v>
      </c>
      <c r="Q176" s="123">
        <v>2.25</v>
      </c>
      <c r="R176" s="123">
        <v>2.31</v>
      </c>
      <c r="S176" s="123">
        <v>2</v>
      </c>
      <c r="T176" s="123">
        <v>2.36</v>
      </c>
      <c r="U176" s="123">
        <v>2.09</v>
      </c>
      <c r="V176" s="123">
        <v>2.98</v>
      </c>
      <c r="W176" s="123">
        <v>3.1</v>
      </c>
      <c r="X176" s="123">
        <v>3.11</v>
      </c>
      <c r="Y176" s="123">
        <v>2.87</v>
      </c>
      <c r="Z176" s="123">
        <v>2.97</v>
      </c>
      <c r="AA176" s="123">
        <v>3</v>
      </c>
      <c r="AB176" s="123">
        <v>2.9</v>
      </c>
      <c r="AC176" s="123">
        <v>2.78</v>
      </c>
      <c r="AD176" s="123">
        <v>2.8</v>
      </c>
      <c r="AE176" s="123">
        <v>4.85</v>
      </c>
      <c r="AF176" s="123">
        <v>4.85</v>
      </c>
      <c r="AG176" s="123">
        <v>4.85</v>
      </c>
      <c r="AH176" s="123">
        <v>4.9</v>
      </c>
      <c r="AI176" s="123">
        <v>5.02</v>
      </c>
      <c r="AJ176" s="123">
        <v>5.05</v>
      </c>
      <c r="AK176" s="123">
        <v>5.03</v>
      </c>
      <c r="AL176" s="123">
        <v>5.14</v>
      </c>
      <c r="AM176" s="123">
        <v>5.13</v>
      </c>
      <c r="AO176" s="122">
        <f t="shared" si="21"/>
        <v>2004.1</v>
      </c>
      <c r="AP176" s="143">
        <f t="shared" si="15"/>
        <v>3.25</v>
      </c>
      <c r="AQ176" s="143">
        <f t="shared" si="16"/>
        <v>2.31</v>
      </c>
      <c r="AR176" s="143">
        <f t="shared" si="17"/>
        <v>1.6800000000000002</v>
      </c>
      <c r="AS176" s="143">
        <f t="shared" si="18"/>
        <v>5.05</v>
      </c>
    </row>
    <row r="177" spans="2:45" ht="14.25">
      <c r="B177" s="15">
        <f t="shared" si="19"/>
        <v>2004</v>
      </c>
      <c r="C177" s="10" t="str">
        <f t="shared" si="20"/>
        <v>Nov</v>
      </c>
      <c r="D177" s="123">
        <v>3.24</v>
      </c>
      <c r="E177" s="123">
        <v>3.24</v>
      </c>
      <c r="F177" s="123">
        <v>3.22</v>
      </c>
      <c r="G177" s="123">
        <v>3.38</v>
      </c>
      <c r="H177" s="123">
        <v>3.42</v>
      </c>
      <c r="I177" s="123">
        <v>3.38</v>
      </c>
      <c r="J177" s="123">
        <v>3.28</v>
      </c>
      <c r="K177" s="123">
        <v>3.34</v>
      </c>
      <c r="L177" s="123">
        <v>3.42</v>
      </c>
      <c r="M177" s="123">
        <v>2.22</v>
      </c>
      <c r="N177" s="123">
        <v>2.4</v>
      </c>
      <c r="O177" s="123">
        <v>2.49</v>
      </c>
      <c r="P177" s="123">
        <v>2.2</v>
      </c>
      <c r="Q177" s="123">
        <v>2.39</v>
      </c>
      <c r="R177" s="123">
        <v>2.28</v>
      </c>
      <c r="S177" s="123">
        <v>1.91</v>
      </c>
      <c r="T177" s="123">
        <v>1.97</v>
      </c>
      <c r="U177" s="123">
        <v>2.13</v>
      </c>
      <c r="V177" s="123">
        <v>2.94</v>
      </c>
      <c r="W177" s="123">
        <v>3.14</v>
      </c>
      <c r="X177" s="123">
        <v>3.22</v>
      </c>
      <c r="Y177" s="123">
        <v>2.9</v>
      </c>
      <c r="Z177" s="123">
        <v>3</v>
      </c>
      <c r="AA177" s="123">
        <v>3.07</v>
      </c>
      <c r="AB177" s="123">
        <v>2.88</v>
      </c>
      <c r="AC177" s="123">
        <v>2.84</v>
      </c>
      <c r="AD177" s="123">
        <v>2.86</v>
      </c>
      <c r="AE177" s="123">
        <v>4.73</v>
      </c>
      <c r="AF177" s="123">
        <v>4.73</v>
      </c>
      <c r="AG177" s="123">
        <v>4.73</v>
      </c>
      <c r="AH177" s="123">
        <v>4.77</v>
      </c>
      <c r="AI177" s="123">
        <v>4.86</v>
      </c>
      <c r="AJ177" s="123">
        <v>4.93</v>
      </c>
      <c r="AK177" s="123">
        <v>4.83</v>
      </c>
      <c r="AL177" s="123">
        <v>5.13</v>
      </c>
      <c r="AM177" s="123">
        <v>5.03</v>
      </c>
      <c r="AO177" s="122">
        <f t="shared" si="21"/>
        <v>2004.11</v>
      </c>
      <c r="AP177" s="143">
        <f t="shared" si="15"/>
        <v>3.38</v>
      </c>
      <c r="AQ177" s="143">
        <f t="shared" si="16"/>
        <v>2.28</v>
      </c>
      <c r="AR177" s="143">
        <f t="shared" si="17"/>
        <v>1.7192</v>
      </c>
      <c r="AS177" s="143">
        <f t="shared" si="18"/>
        <v>4.93</v>
      </c>
    </row>
    <row r="178" spans="2:45" ht="14.25">
      <c r="B178" s="15">
        <f t="shared" si="19"/>
        <v>2004</v>
      </c>
      <c r="C178" s="10" t="str">
        <f t="shared" si="20"/>
        <v>Dec</v>
      </c>
      <c r="D178" s="123">
        <v>3.14</v>
      </c>
      <c r="E178" s="123">
        <v>3.22</v>
      </c>
      <c r="F178" s="123">
        <v>3.2</v>
      </c>
      <c r="G178" s="123">
        <v>3.31</v>
      </c>
      <c r="H178" s="123">
        <v>3.37</v>
      </c>
      <c r="I178" s="123">
        <v>3.3</v>
      </c>
      <c r="J178" s="123">
        <v>3.32</v>
      </c>
      <c r="K178" s="123">
        <v>3.23</v>
      </c>
      <c r="L178" s="123">
        <v>3.31</v>
      </c>
      <c r="M178" s="123">
        <v>1.92</v>
      </c>
      <c r="N178" s="123">
        <v>2.06</v>
      </c>
      <c r="O178" s="123">
        <v>2.19</v>
      </c>
      <c r="P178" s="123">
        <v>1.81</v>
      </c>
      <c r="Q178" s="123">
        <v>2</v>
      </c>
      <c r="R178" s="123">
        <v>2.01</v>
      </c>
      <c r="S178" s="123">
        <v>1.71</v>
      </c>
      <c r="T178" s="123">
        <v>1.74</v>
      </c>
      <c r="U178" s="123">
        <v>1.95</v>
      </c>
      <c r="V178" s="123">
        <v>2.81</v>
      </c>
      <c r="W178" s="123">
        <v>2.9</v>
      </c>
      <c r="X178" s="123">
        <v>3.02</v>
      </c>
      <c r="Y178" s="123">
        <v>2.69</v>
      </c>
      <c r="Z178" s="123">
        <v>2.86</v>
      </c>
      <c r="AA178" s="123">
        <v>2.83</v>
      </c>
      <c r="AB178" s="123">
        <v>2.8</v>
      </c>
      <c r="AC178" s="123">
        <v>2.75</v>
      </c>
      <c r="AD178" s="123">
        <v>2.82</v>
      </c>
      <c r="AE178" s="123">
        <v>4.85</v>
      </c>
      <c r="AF178" s="123">
        <v>4.85</v>
      </c>
      <c r="AG178" s="123">
        <v>4.85</v>
      </c>
      <c r="AH178" s="123">
        <v>4.89</v>
      </c>
      <c r="AI178" s="123">
        <v>4.98</v>
      </c>
      <c r="AJ178" s="123">
        <v>5.05</v>
      </c>
      <c r="AK178" s="123">
        <v>4.95</v>
      </c>
      <c r="AL178" s="123">
        <v>5.26</v>
      </c>
      <c r="AM178" s="123">
        <v>5.15</v>
      </c>
      <c r="AO178" s="122">
        <f t="shared" si="21"/>
        <v>2004.12</v>
      </c>
      <c r="AP178" s="143">
        <f t="shared" si="15"/>
        <v>3.3</v>
      </c>
      <c r="AQ178" s="143">
        <f t="shared" si="16"/>
        <v>2.01</v>
      </c>
      <c r="AR178" s="143">
        <f t="shared" si="17"/>
        <v>1.5848000000000002</v>
      </c>
      <c r="AS178" s="143">
        <f t="shared" si="18"/>
        <v>5.05</v>
      </c>
    </row>
    <row r="179" spans="2:45" ht="14.25">
      <c r="B179" s="15">
        <f t="shared" si="19"/>
        <v>2005</v>
      </c>
      <c r="C179" s="10" t="str">
        <f t="shared" si="20"/>
        <v>Jan</v>
      </c>
      <c r="D179" s="123">
        <v>3</v>
      </c>
      <c r="E179" s="123">
        <v>3.04</v>
      </c>
      <c r="F179" s="123">
        <v>3.04</v>
      </c>
      <c r="G179" s="123">
        <v>3.13</v>
      </c>
      <c r="H179" s="123">
        <v>3.19</v>
      </c>
      <c r="I179" s="123">
        <v>3.17</v>
      </c>
      <c r="J179" s="123">
        <v>3.11</v>
      </c>
      <c r="K179" s="123">
        <v>3.04</v>
      </c>
      <c r="L179" s="123">
        <v>3.1</v>
      </c>
      <c r="M179" s="123">
        <v>1.92</v>
      </c>
      <c r="N179" s="123">
        <v>2.04</v>
      </c>
      <c r="O179" s="123">
        <v>2.13</v>
      </c>
      <c r="P179" s="123">
        <v>1.87</v>
      </c>
      <c r="Q179" s="123">
        <v>2.04</v>
      </c>
      <c r="R179" s="123">
        <v>2.01</v>
      </c>
      <c r="S179" s="123">
        <v>1.76</v>
      </c>
      <c r="T179" s="123">
        <v>1.79</v>
      </c>
      <c r="U179" s="123">
        <v>1.96</v>
      </c>
      <c r="V179" s="123">
        <v>2.74</v>
      </c>
      <c r="W179" s="123">
        <v>2.86</v>
      </c>
      <c r="X179" s="123">
        <v>2.93</v>
      </c>
      <c r="Y179" s="123">
        <v>2.69</v>
      </c>
      <c r="Z179" s="123">
        <v>2.8</v>
      </c>
      <c r="AA179" s="123">
        <v>2.98</v>
      </c>
      <c r="AB179" s="123">
        <v>2.78</v>
      </c>
      <c r="AC179" s="123">
        <v>2.67</v>
      </c>
      <c r="AD179" s="123">
        <v>2.83</v>
      </c>
      <c r="AE179" s="123">
        <v>4.88</v>
      </c>
      <c r="AF179" s="123">
        <v>4.88</v>
      </c>
      <c r="AG179" s="123">
        <v>4.88</v>
      </c>
      <c r="AH179" s="123">
        <v>4.98</v>
      </c>
      <c r="AI179" s="123">
        <v>5.02</v>
      </c>
      <c r="AJ179" s="123">
        <v>5.06</v>
      </c>
      <c r="AK179" s="123">
        <v>5.07</v>
      </c>
      <c r="AL179" s="123">
        <v>5.15</v>
      </c>
      <c r="AM179" s="123">
        <v>5.17</v>
      </c>
      <c r="AO179" s="122">
        <f t="shared" si="21"/>
        <v>2005.01</v>
      </c>
      <c r="AP179" s="143">
        <f t="shared" si="15"/>
        <v>3.17</v>
      </c>
      <c r="AQ179" s="143">
        <f t="shared" si="16"/>
        <v>2.01</v>
      </c>
      <c r="AR179" s="143">
        <f t="shared" si="17"/>
        <v>1.6688</v>
      </c>
      <c r="AS179" s="143">
        <f t="shared" si="18"/>
        <v>5.06</v>
      </c>
    </row>
    <row r="180" spans="2:45" ht="14.25">
      <c r="B180" s="15">
        <f t="shared" si="19"/>
        <v>2005</v>
      </c>
      <c r="C180" s="10" t="str">
        <f t="shared" si="20"/>
        <v>Feb</v>
      </c>
      <c r="D180" s="125">
        <v>3.16</v>
      </c>
      <c r="E180" s="125">
        <v>3.24</v>
      </c>
      <c r="F180" s="125">
        <v>3.24</v>
      </c>
      <c r="G180" s="125">
        <v>3.23</v>
      </c>
      <c r="H180" s="125">
        <v>3.35</v>
      </c>
      <c r="I180" s="125">
        <v>3.28</v>
      </c>
      <c r="J180" s="125">
        <v>3.33</v>
      </c>
      <c r="K180" s="125">
        <v>3.22</v>
      </c>
      <c r="L180" s="125">
        <v>3.32</v>
      </c>
      <c r="M180" s="123">
        <v>1.82</v>
      </c>
      <c r="N180" s="123">
        <v>1.93</v>
      </c>
      <c r="O180" s="123">
        <v>2</v>
      </c>
      <c r="P180" s="123">
        <v>1.71</v>
      </c>
      <c r="Q180" s="123">
        <v>1.86</v>
      </c>
      <c r="R180" s="123">
        <v>1.91</v>
      </c>
      <c r="S180" s="123">
        <v>1.73</v>
      </c>
      <c r="T180" s="123">
        <v>1.78</v>
      </c>
      <c r="U180" s="123">
        <v>1.88</v>
      </c>
      <c r="V180" s="123">
        <v>2.82</v>
      </c>
      <c r="W180" s="123">
        <v>2.88</v>
      </c>
      <c r="X180" s="123">
        <v>2.95</v>
      </c>
      <c r="Y180" s="123">
        <v>2.79</v>
      </c>
      <c r="Z180" s="123">
        <v>2.89</v>
      </c>
      <c r="AA180" s="123">
        <v>2.83</v>
      </c>
      <c r="AB180" s="123">
        <v>2.88</v>
      </c>
      <c r="AC180" s="123">
        <v>2.79</v>
      </c>
      <c r="AD180" s="123">
        <v>2.89</v>
      </c>
      <c r="AE180" s="123">
        <v>4.95</v>
      </c>
      <c r="AF180" s="123">
        <v>4.95</v>
      </c>
      <c r="AG180" s="123">
        <v>4.95</v>
      </c>
      <c r="AH180" s="123">
        <v>5.1</v>
      </c>
      <c r="AI180" s="123">
        <v>5.18</v>
      </c>
      <c r="AJ180" s="123">
        <v>5.2</v>
      </c>
      <c r="AK180" s="123">
        <v>5.26</v>
      </c>
      <c r="AL180" s="123">
        <v>5.35</v>
      </c>
      <c r="AM180" s="123">
        <v>5.23</v>
      </c>
      <c r="AO180" s="122">
        <f t="shared" si="21"/>
        <v>2005.02</v>
      </c>
      <c r="AP180" s="143">
        <f t="shared" si="15"/>
        <v>3.28</v>
      </c>
      <c r="AQ180" s="143">
        <f t="shared" si="16"/>
        <v>1.91</v>
      </c>
      <c r="AR180" s="143">
        <f t="shared" si="17"/>
        <v>1.5848000000000002</v>
      </c>
      <c r="AS180" s="143">
        <f t="shared" si="18"/>
        <v>5.2</v>
      </c>
    </row>
    <row r="181" spans="2:45" ht="14.25">
      <c r="B181" s="15">
        <f t="shared" si="19"/>
        <v>2005</v>
      </c>
      <c r="C181" s="10" t="str">
        <f t="shared" si="20"/>
        <v>Mar</v>
      </c>
      <c r="D181" s="125">
        <v>3.12</v>
      </c>
      <c r="E181" s="125">
        <v>3.31</v>
      </c>
      <c r="F181" s="125">
        <v>3.34</v>
      </c>
      <c r="G181" s="125">
        <v>3.26</v>
      </c>
      <c r="H181" s="125">
        <v>3.33</v>
      </c>
      <c r="I181" s="125">
        <v>3.32</v>
      </c>
      <c r="J181" s="125">
        <v>3.36</v>
      </c>
      <c r="K181" s="125">
        <v>3.18</v>
      </c>
      <c r="L181" s="125">
        <v>3.28</v>
      </c>
      <c r="M181" s="123">
        <v>1.89</v>
      </c>
      <c r="N181" s="123">
        <v>2.06</v>
      </c>
      <c r="O181" s="123">
        <v>2.12</v>
      </c>
      <c r="P181" s="123">
        <v>1.86</v>
      </c>
      <c r="Q181" s="123">
        <v>1.95</v>
      </c>
      <c r="R181" s="123">
        <v>2.01</v>
      </c>
      <c r="S181" s="123">
        <v>1.84</v>
      </c>
      <c r="T181" s="123">
        <v>1.83</v>
      </c>
      <c r="U181" s="123">
        <v>1.95</v>
      </c>
      <c r="V181" s="126">
        <v>2.8</v>
      </c>
      <c r="W181" s="126">
        <v>2.97</v>
      </c>
      <c r="X181" s="126">
        <v>3.03</v>
      </c>
      <c r="Y181" s="126">
        <v>2.78</v>
      </c>
      <c r="Z181" s="126">
        <v>2.98</v>
      </c>
      <c r="AA181" s="126">
        <v>2.89</v>
      </c>
      <c r="AB181" s="126">
        <v>2.92</v>
      </c>
      <c r="AC181" s="126">
        <v>2.74</v>
      </c>
      <c r="AD181" s="126">
        <v>2.83</v>
      </c>
      <c r="AE181" s="123">
        <v>5.7</v>
      </c>
      <c r="AF181" s="123">
        <v>5.7</v>
      </c>
      <c r="AG181" s="123">
        <v>5.7</v>
      </c>
      <c r="AH181" s="123">
        <v>5.89</v>
      </c>
      <c r="AI181" s="123">
        <v>5.9</v>
      </c>
      <c r="AJ181" s="123">
        <v>5.91</v>
      </c>
      <c r="AK181" s="123">
        <v>5.68</v>
      </c>
      <c r="AL181" s="123">
        <v>5.88</v>
      </c>
      <c r="AM181" s="123">
        <v>5.76</v>
      </c>
      <c r="AO181" s="122">
        <f t="shared" si="21"/>
        <v>2005.03</v>
      </c>
      <c r="AP181" s="143">
        <f t="shared" si="15"/>
        <v>3.32</v>
      </c>
      <c r="AQ181" s="143">
        <f t="shared" si="16"/>
        <v>2.01</v>
      </c>
      <c r="AR181" s="143">
        <f t="shared" si="17"/>
        <v>1.6184000000000003</v>
      </c>
      <c r="AS181" s="143">
        <f t="shared" si="18"/>
        <v>5.91</v>
      </c>
    </row>
    <row r="182" spans="2:45" ht="14.25">
      <c r="B182" s="15">
        <f t="shared" si="19"/>
        <v>2005</v>
      </c>
      <c r="C182" s="10" t="str">
        <f t="shared" si="20"/>
        <v>Apr</v>
      </c>
      <c r="D182" s="125">
        <v>2.91</v>
      </c>
      <c r="E182" s="125">
        <v>3.17</v>
      </c>
      <c r="F182" s="125">
        <v>3.19</v>
      </c>
      <c r="G182" s="125">
        <v>3.09</v>
      </c>
      <c r="H182" s="125">
        <v>3.13</v>
      </c>
      <c r="I182" s="125">
        <v>3.12</v>
      </c>
      <c r="J182" s="125">
        <v>3.16</v>
      </c>
      <c r="K182" s="125">
        <v>3.15</v>
      </c>
      <c r="L182" s="125">
        <v>3.12</v>
      </c>
      <c r="M182" s="123">
        <v>1.81</v>
      </c>
      <c r="N182" s="123">
        <v>1.93</v>
      </c>
      <c r="O182" s="123">
        <v>2.03</v>
      </c>
      <c r="P182" s="123">
        <v>1.95</v>
      </c>
      <c r="Q182" s="123">
        <v>1.83</v>
      </c>
      <c r="R182" s="123">
        <v>1.92</v>
      </c>
      <c r="S182" s="123">
        <v>1.77</v>
      </c>
      <c r="T182" s="123">
        <v>1.8</v>
      </c>
      <c r="U182" s="123">
        <v>1.9</v>
      </c>
      <c r="V182" s="126">
        <v>2.82</v>
      </c>
      <c r="W182" s="126">
        <v>2.89</v>
      </c>
      <c r="X182" s="126">
        <v>2.97</v>
      </c>
      <c r="Y182" s="126">
        <v>2.88</v>
      </c>
      <c r="Z182" s="126">
        <v>2.96</v>
      </c>
      <c r="AA182" s="126">
        <v>2.9</v>
      </c>
      <c r="AB182" s="126">
        <v>2.97</v>
      </c>
      <c r="AC182" s="126">
        <v>2.83</v>
      </c>
      <c r="AD182" s="126">
        <v>2.89</v>
      </c>
      <c r="AE182" s="126">
        <v>5.75</v>
      </c>
      <c r="AF182" s="126">
        <v>5.75</v>
      </c>
      <c r="AG182" s="126">
        <v>5.75</v>
      </c>
      <c r="AH182" s="126">
        <v>5.95</v>
      </c>
      <c r="AI182" s="126">
        <v>5.96</v>
      </c>
      <c r="AJ182" s="126">
        <v>5.98</v>
      </c>
      <c r="AK182" s="126">
        <v>6.08</v>
      </c>
      <c r="AL182" s="126">
        <v>6.17</v>
      </c>
      <c r="AM182" s="126">
        <v>6.01</v>
      </c>
      <c r="AO182" s="122">
        <f t="shared" si="21"/>
        <v>2005.04</v>
      </c>
      <c r="AP182" s="143">
        <f t="shared" si="15"/>
        <v>3.12</v>
      </c>
      <c r="AQ182" s="143">
        <f t="shared" si="16"/>
        <v>1.92</v>
      </c>
      <c r="AR182" s="143">
        <f t="shared" si="17"/>
        <v>1.624</v>
      </c>
      <c r="AS182" s="143">
        <f t="shared" si="18"/>
        <v>5.98</v>
      </c>
    </row>
    <row r="183" spans="2:45" ht="14.25">
      <c r="B183" s="15">
        <f t="shared" si="19"/>
        <v>2005</v>
      </c>
      <c r="C183" s="10" t="str">
        <f t="shared" si="20"/>
        <v>May</v>
      </c>
      <c r="D183" s="127">
        <v>2.99</v>
      </c>
      <c r="E183" s="127">
        <v>3.11</v>
      </c>
      <c r="F183" s="127">
        <v>3.14</v>
      </c>
      <c r="G183" s="127">
        <v>3.17</v>
      </c>
      <c r="H183" s="127">
        <v>3.23</v>
      </c>
      <c r="I183" s="127">
        <v>3.16</v>
      </c>
      <c r="J183" s="127">
        <v>3.23</v>
      </c>
      <c r="K183" s="127">
        <v>3.09</v>
      </c>
      <c r="L183" s="127">
        <v>3.11</v>
      </c>
      <c r="M183" s="126">
        <v>1.94</v>
      </c>
      <c r="N183" s="126">
        <v>2.04</v>
      </c>
      <c r="O183" s="126">
        <v>2.12</v>
      </c>
      <c r="P183" s="126">
        <v>1.91</v>
      </c>
      <c r="Q183" s="126">
        <v>1.97</v>
      </c>
      <c r="R183" s="126">
        <v>2.01</v>
      </c>
      <c r="S183" s="126">
        <v>1.9</v>
      </c>
      <c r="T183" s="126">
        <v>1.86</v>
      </c>
      <c r="U183" s="126">
        <v>2</v>
      </c>
      <c r="V183" s="126">
        <v>2.87</v>
      </c>
      <c r="W183" s="126">
        <v>2.94</v>
      </c>
      <c r="X183" s="126">
        <v>3</v>
      </c>
      <c r="Y183" s="126">
        <v>2.99</v>
      </c>
      <c r="Z183" s="126">
        <v>3.09</v>
      </c>
      <c r="AA183" s="126">
        <v>2.93</v>
      </c>
      <c r="AB183" s="126">
        <v>3.11</v>
      </c>
      <c r="AC183" s="126">
        <v>2.94</v>
      </c>
      <c r="AD183" s="126">
        <v>2.9</v>
      </c>
      <c r="AE183" s="126">
        <v>5.87</v>
      </c>
      <c r="AF183" s="126">
        <v>5.87</v>
      </c>
      <c r="AG183" s="126">
        <v>5.87</v>
      </c>
      <c r="AH183" s="126">
        <v>6.06</v>
      </c>
      <c r="AI183" s="126">
        <v>6.11</v>
      </c>
      <c r="AJ183" s="126">
        <v>6.11</v>
      </c>
      <c r="AK183" s="126">
        <v>6.28</v>
      </c>
      <c r="AL183" s="126">
        <v>6.24</v>
      </c>
      <c r="AM183" s="126">
        <v>6.15</v>
      </c>
      <c r="AO183" s="122">
        <f t="shared" si="21"/>
        <v>2005.05</v>
      </c>
      <c r="AP183" s="143">
        <f t="shared" si="15"/>
        <v>3.16</v>
      </c>
      <c r="AQ183" s="143">
        <f t="shared" si="16"/>
        <v>2.01</v>
      </c>
      <c r="AR183" s="143">
        <f t="shared" si="17"/>
        <v>1.6408000000000003</v>
      </c>
      <c r="AS183" s="143">
        <f t="shared" si="18"/>
        <v>6.11</v>
      </c>
    </row>
    <row r="184" spans="2:45" ht="14.25">
      <c r="B184" s="15">
        <f t="shared" si="19"/>
        <v>2005</v>
      </c>
      <c r="C184" s="10" t="str">
        <f t="shared" si="20"/>
        <v>Jun</v>
      </c>
      <c r="D184" s="126">
        <v>3.11</v>
      </c>
      <c r="E184" s="126">
        <v>3.04</v>
      </c>
      <c r="F184" s="126">
        <v>3.05</v>
      </c>
      <c r="G184" s="126">
        <v>3.12</v>
      </c>
      <c r="H184" s="126">
        <v>3.13</v>
      </c>
      <c r="I184" s="126">
        <v>3.13</v>
      </c>
      <c r="J184" s="126">
        <v>3.19</v>
      </c>
      <c r="K184" s="126">
        <v>3.05</v>
      </c>
      <c r="L184" s="126">
        <v>3.16</v>
      </c>
      <c r="M184" s="126">
        <v>2.02</v>
      </c>
      <c r="N184" s="126">
        <v>2.15</v>
      </c>
      <c r="O184" s="126">
        <v>2.2</v>
      </c>
      <c r="P184" s="126">
        <v>1.93</v>
      </c>
      <c r="Q184" s="126">
        <v>2.04</v>
      </c>
      <c r="R184" s="126">
        <v>2.1</v>
      </c>
      <c r="S184" s="126">
        <v>1.97</v>
      </c>
      <c r="T184" s="126">
        <v>1.92</v>
      </c>
      <c r="U184" s="126">
        <v>2.07</v>
      </c>
      <c r="V184" s="126">
        <v>3.01</v>
      </c>
      <c r="W184" s="126">
        <v>3.13</v>
      </c>
      <c r="X184" s="126">
        <v>3.16</v>
      </c>
      <c r="Y184" s="126">
        <v>3.09</v>
      </c>
      <c r="Z184" s="126">
        <v>3.21</v>
      </c>
      <c r="AA184" s="126">
        <v>3.17</v>
      </c>
      <c r="AB184" s="126">
        <v>3.25</v>
      </c>
      <c r="AC184" s="126">
        <v>3.14</v>
      </c>
      <c r="AD184" s="126">
        <v>3.12</v>
      </c>
      <c r="AE184" s="126">
        <v>6.34</v>
      </c>
      <c r="AF184" s="126">
        <v>6.34</v>
      </c>
      <c r="AG184" s="126">
        <v>6.34</v>
      </c>
      <c r="AH184" s="126">
        <v>6.3</v>
      </c>
      <c r="AI184" s="126">
        <v>6.45</v>
      </c>
      <c r="AJ184" s="126">
        <v>6.47</v>
      </c>
      <c r="AK184" s="126">
        <v>6.43</v>
      </c>
      <c r="AL184" s="126">
        <v>6.59</v>
      </c>
      <c r="AM184" s="126">
        <v>6.39</v>
      </c>
      <c r="AO184" s="122">
        <f t="shared" si="21"/>
        <v>2005.06</v>
      </c>
      <c r="AP184" s="143">
        <f t="shared" si="15"/>
        <v>3.13</v>
      </c>
      <c r="AQ184" s="143">
        <f t="shared" si="16"/>
        <v>2.1</v>
      </c>
      <c r="AR184" s="143">
        <f t="shared" si="17"/>
        <v>1.7752000000000001</v>
      </c>
      <c r="AS184" s="143">
        <f t="shared" si="18"/>
        <v>6.47</v>
      </c>
    </row>
    <row r="185" spans="2:45" ht="14.25">
      <c r="B185" s="15">
        <f t="shared" si="19"/>
        <v>2005</v>
      </c>
      <c r="C185" s="10" t="str">
        <f t="shared" si="20"/>
        <v>Jul</v>
      </c>
      <c r="D185" s="123">
        <v>3.05</v>
      </c>
      <c r="E185" s="123">
        <v>3.03</v>
      </c>
      <c r="F185" s="123">
        <v>3.04</v>
      </c>
      <c r="G185" s="123">
        <v>3.14</v>
      </c>
      <c r="H185" s="123">
        <v>3.13</v>
      </c>
      <c r="I185" s="123">
        <v>3.13</v>
      </c>
      <c r="J185" s="123">
        <v>3.24</v>
      </c>
      <c r="K185" s="123">
        <v>3.19</v>
      </c>
      <c r="L185" s="123">
        <v>3.09</v>
      </c>
      <c r="M185" s="123">
        <v>2.1</v>
      </c>
      <c r="N185" s="123">
        <v>2.29</v>
      </c>
      <c r="O185" s="123">
        <v>2.3</v>
      </c>
      <c r="P185" s="123">
        <v>2.05</v>
      </c>
      <c r="Q185" s="123">
        <v>2.11</v>
      </c>
      <c r="R185" s="123">
        <v>2.18</v>
      </c>
      <c r="S185" s="123">
        <v>2.06</v>
      </c>
      <c r="T185" s="123">
        <v>2.05</v>
      </c>
      <c r="U185" s="123">
        <v>2.08</v>
      </c>
      <c r="V185" s="126">
        <v>3.33</v>
      </c>
      <c r="W185" s="126">
        <v>3.39</v>
      </c>
      <c r="X185" s="126">
        <v>3.47</v>
      </c>
      <c r="Y185" s="126">
        <v>3.43</v>
      </c>
      <c r="Z185" s="126">
        <v>3.25</v>
      </c>
      <c r="AA185" s="126">
        <v>3.69</v>
      </c>
      <c r="AB185" s="126">
        <v>3.56</v>
      </c>
      <c r="AC185" s="126">
        <v>3.38</v>
      </c>
      <c r="AD185" s="126">
        <v>3.4</v>
      </c>
      <c r="AE185" s="126">
        <v>6.48</v>
      </c>
      <c r="AF185" s="126">
        <v>6.48</v>
      </c>
      <c r="AG185" s="126">
        <v>6.48</v>
      </c>
      <c r="AH185" s="126">
        <v>6.64</v>
      </c>
      <c r="AI185" s="126">
        <v>6.56</v>
      </c>
      <c r="AJ185" s="126">
        <v>6.61</v>
      </c>
      <c r="AK185" s="126">
        <v>6.77</v>
      </c>
      <c r="AL185" s="126">
        <v>6.85</v>
      </c>
      <c r="AM185" s="126">
        <v>6.72</v>
      </c>
      <c r="AO185" s="122">
        <f t="shared" si="21"/>
        <v>2005.07</v>
      </c>
      <c r="AP185" s="143">
        <f t="shared" si="15"/>
        <v>3.13</v>
      </c>
      <c r="AQ185" s="143">
        <f t="shared" si="16"/>
        <v>2.18</v>
      </c>
      <c r="AR185" s="143">
        <f t="shared" si="17"/>
        <v>2.0664000000000002</v>
      </c>
      <c r="AS185" s="143">
        <f t="shared" si="18"/>
        <v>6.61</v>
      </c>
    </row>
    <row r="186" spans="2:45" ht="14.25">
      <c r="B186" s="15">
        <f t="shared" si="19"/>
        <v>2005</v>
      </c>
      <c r="C186" s="10" t="str">
        <f t="shared" si="20"/>
        <v>Aug</v>
      </c>
      <c r="D186" s="123">
        <v>3.05</v>
      </c>
      <c r="E186" s="123">
        <v>3.05</v>
      </c>
      <c r="F186" s="123">
        <v>3.05</v>
      </c>
      <c r="G186" s="123">
        <v>3.19</v>
      </c>
      <c r="H186" s="123">
        <v>3.19</v>
      </c>
      <c r="I186" s="123">
        <v>3.17</v>
      </c>
      <c r="J186" s="123">
        <v>3.25</v>
      </c>
      <c r="K186" s="123">
        <v>3.3</v>
      </c>
      <c r="L186" s="123">
        <v>3.29</v>
      </c>
      <c r="M186" s="123">
        <v>1.96</v>
      </c>
      <c r="N186" s="123">
        <v>2.17</v>
      </c>
      <c r="O186" s="123">
        <v>2.24</v>
      </c>
      <c r="P186" s="123">
        <v>1.99</v>
      </c>
      <c r="Q186" s="123">
        <v>2.08</v>
      </c>
      <c r="R186" s="123">
        <v>2.12</v>
      </c>
      <c r="S186" s="123">
        <v>2.05</v>
      </c>
      <c r="T186" s="123">
        <v>2.02</v>
      </c>
      <c r="U186" s="123">
        <v>2.08</v>
      </c>
      <c r="V186" s="126">
        <v>2.92</v>
      </c>
      <c r="W186" s="126">
        <v>3</v>
      </c>
      <c r="X186" s="126">
        <v>3.05</v>
      </c>
      <c r="Y186" s="126">
        <v>3.15</v>
      </c>
      <c r="Z186" s="126">
        <v>3.18</v>
      </c>
      <c r="AA186" s="126">
        <v>3.14</v>
      </c>
      <c r="AB186" s="126">
        <v>3.19</v>
      </c>
      <c r="AC186" s="126">
        <v>3.17</v>
      </c>
      <c r="AD186" s="126">
        <v>3.16</v>
      </c>
      <c r="AE186" s="126">
        <v>5.84</v>
      </c>
      <c r="AF186" s="126">
        <v>5.84</v>
      </c>
      <c r="AG186" s="126">
        <v>5.84</v>
      </c>
      <c r="AH186" s="126">
        <v>5.95</v>
      </c>
      <c r="AI186" s="126">
        <v>5.99</v>
      </c>
      <c r="AJ186" s="126">
        <v>5.99</v>
      </c>
      <c r="AK186" s="126">
        <v>6.37</v>
      </c>
      <c r="AL186" s="126">
        <v>6.32</v>
      </c>
      <c r="AM186" s="126">
        <v>6.22</v>
      </c>
      <c r="AO186" s="122">
        <f t="shared" si="21"/>
        <v>2005.08</v>
      </c>
      <c r="AP186" s="143">
        <f t="shared" si="15"/>
        <v>3.17</v>
      </c>
      <c r="AQ186" s="143">
        <f t="shared" si="16"/>
        <v>2.12</v>
      </c>
      <c r="AR186" s="143">
        <f t="shared" si="17"/>
        <v>1.7584000000000002</v>
      </c>
      <c r="AS186" s="143">
        <f t="shared" si="18"/>
        <v>5.99</v>
      </c>
    </row>
    <row r="187" spans="2:45" ht="14.25">
      <c r="B187" s="15">
        <f t="shared" si="19"/>
        <v>2005</v>
      </c>
      <c r="C187" s="10" t="str">
        <f t="shared" si="20"/>
        <v>Sep</v>
      </c>
      <c r="D187" s="123">
        <v>3.25</v>
      </c>
      <c r="E187" s="123">
        <v>3.27</v>
      </c>
      <c r="F187" s="123">
        <v>3.22</v>
      </c>
      <c r="G187" s="123">
        <v>3.34</v>
      </c>
      <c r="H187" s="123">
        <v>3.37</v>
      </c>
      <c r="I187" s="123">
        <v>3.34</v>
      </c>
      <c r="J187" s="123">
        <v>3.36</v>
      </c>
      <c r="K187" s="123">
        <v>3.31</v>
      </c>
      <c r="L187" s="123">
        <v>3.38</v>
      </c>
      <c r="M187" s="123">
        <v>1.98</v>
      </c>
      <c r="N187" s="123">
        <v>2.24</v>
      </c>
      <c r="O187" s="123">
        <v>2.38</v>
      </c>
      <c r="P187" s="123">
        <v>1.89</v>
      </c>
      <c r="Q187" s="123">
        <v>2.25</v>
      </c>
      <c r="R187" s="123">
        <v>2.08</v>
      </c>
      <c r="S187" s="123">
        <v>1.87</v>
      </c>
      <c r="T187" s="123">
        <v>1.86</v>
      </c>
      <c r="U187" s="123">
        <v>1.89</v>
      </c>
      <c r="V187" s="126">
        <v>2.8</v>
      </c>
      <c r="W187" s="126">
        <v>3.15</v>
      </c>
      <c r="X187" s="126">
        <v>3</v>
      </c>
      <c r="Y187" s="126">
        <v>2.9</v>
      </c>
      <c r="Z187" s="126">
        <v>3.06</v>
      </c>
      <c r="AA187" s="126">
        <v>3</v>
      </c>
      <c r="AB187" s="126">
        <v>2.88</v>
      </c>
      <c r="AC187" s="126">
        <v>2.86</v>
      </c>
      <c r="AD187" s="126">
        <v>2.68</v>
      </c>
      <c r="AE187" s="123">
        <v>5.4</v>
      </c>
      <c r="AF187" s="123">
        <v>5.4</v>
      </c>
      <c r="AG187" s="123">
        <v>5.4</v>
      </c>
      <c r="AH187" s="123">
        <v>5.31</v>
      </c>
      <c r="AI187" s="123">
        <v>5.5</v>
      </c>
      <c r="AJ187" s="123">
        <v>5.44</v>
      </c>
      <c r="AK187" s="123">
        <v>5.51</v>
      </c>
      <c r="AL187" s="123">
        <v>5.69</v>
      </c>
      <c r="AM187" s="123">
        <v>5.59</v>
      </c>
      <c r="AO187" s="122">
        <f t="shared" si="21"/>
        <v>2005.09</v>
      </c>
      <c r="AP187" s="143">
        <f t="shared" si="15"/>
        <v>3.34</v>
      </c>
      <c r="AQ187" s="143">
        <f t="shared" si="16"/>
        <v>2.08</v>
      </c>
      <c r="AR187" s="143">
        <f t="shared" si="17"/>
        <v>1.6800000000000002</v>
      </c>
      <c r="AS187" s="143">
        <f t="shared" si="18"/>
        <v>5.44</v>
      </c>
    </row>
    <row r="188" spans="2:45" ht="14.25">
      <c r="B188" s="15">
        <f t="shared" si="19"/>
        <v>2005</v>
      </c>
      <c r="C188" s="10" t="str">
        <f t="shared" si="20"/>
        <v>Oct</v>
      </c>
      <c r="D188" s="123">
        <v>3.43</v>
      </c>
      <c r="E188" s="123">
        <v>3.43</v>
      </c>
      <c r="F188" s="123">
        <v>3.4</v>
      </c>
      <c r="G188" s="123">
        <v>3.48</v>
      </c>
      <c r="H188" s="123">
        <v>3.54</v>
      </c>
      <c r="I188" s="123">
        <v>3.48</v>
      </c>
      <c r="J188" s="123">
        <v>3.56</v>
      </c>
      <c r="K188" s="123">
        <v>3.52</v>
      </c>
      <c r="L188" s="123">
        <v>3.54</v>
      </c>
      <c r="M188" s="123">
        <v>2.15</v>
      </c>
      <c r="N188" s="123">
        <v>2.38</v>
      </c>
      <c r="O188" s="123">
        <v>2.45</v>
      </c>
      <c r="P188" s="123">
        <v>1.94</v>
      </c>
      <c r="Q188" s="123">
        <v>2.11</v>
      </c>
      <c r="R188" s="123">
        <v>2.13</v>
      </c>
      <c r="S188" s="123">
        <v>1.88</v>
      </c>
      <c r="T188" s="123">
        <v>1.89</v>
      </c>
      <c r="U188" s="123">
        <v>2.04</v>
      </c>
      <c r="V188" s="126">
        <v>2.82</v>
      </c>
      <c r="W188" s="126">
        <v>3.15</v>
      </c>
      <c r="X188" s="126">
        <v>3.04</v>
      </c>
      <c r="Y188" s="126">
        <v>2.76</v>
      </c>
      <c r="Z188" s="126">
        <v>2.9</v>
      </c>
      <c r="AA188" s="126">
        <v>2.95</v>
      </c>
      <c r="AB188" s="126">
        <v>2.78</v>
      </c>
      <c r="AC188" s="126">
        <v>2.77</v>
      </c>
      <c r="AD188" s="126">
        <v>2.7</v>
      </c>
      <c r="AE188" s="123">
        <v>5.44</v>
      </c>
      <c r="AF188" s="123">
        <v>5.44</v>
      </c>
      <c r="AG188" s="123">
        <v>5.44</v>
      </c>
      <c r="AH188" s="123">
        <v>5.36</v>
      </c>
      <c r="AI188" s="123">
        <v>5.52</v>
      </c>
      <c r="AJ188" s="123">
        <v>5.52</v>
      </c>
      <c r="AK188" s="123">
        <v>5.48</v>
      </c>
      <c r="AL188" s="123">
        <v>5.52</v>
      </c>
      <c r="AM188" s="123">
        <v>5.52</v>
      </c>
      <c r="AO188" s="122">
        <f t="shared" si="21"/>
        <v>2005.1</v>
      </c>
      <c r="AP188" s="143">
        <f t="shared" si="15"/>
        <v>3.48</v>
      </c>
      <c r="AQ188" s="143">
        <f t="shared" si="16"/>
        <v>2.13</v>
      </c>
      <c r="AR188" s="143">
        <f t="shared" si="17"/>
        <v>1.6520000000000004</v>
      </c>
      <c r="AS188" s="143">
        <f t="shared" si="18"/>
        <v>5.52</v>
      </c>
    </row>
    <row r="189" spans="2:45" ht="14.25">
      <c r="B189" s="15">
        <f t="shared" si="19"/>
        <v>2005</v>
      </c>
      <c r="C189" s="10" t="str">
        <f t="shared" si="20"/>
        <v>Nov</v>
      </c>
      <c r="D189" s="123">
        <v>3.31</v>
      </c>
      <c r="E189" s="123">
        <v>3.29</v>
      </c>
      <c r="F189" s="123">
        <v>3.3</v>
      </c>
      <c r="G189" s="123">
        <v>3.35</v>
      </c>
      <c r="H189" s="123">
        <v>3.39</v>
      </c>
      <c r="I189" s="123">
        <v>3.35</v>
      </c>
      <c r="J189" s="123">
        <v>3.4</v>
      </c>
      <c r="K189" s="123">
        <v>3.41</v>
      </c>
      <c r="L189" s="123">
        <v>3.23</v>
      </c>
      <c r="M189" s="123">
        <v>1.9</v>
      </c>
      <c r="N189" s="123">
        <v>2.07</v>
      </c>
      <c r="O189" s="123">
        <v>2.14</v>
      </c>
      <c r="P189" s="123">
        <v>1.67</v>
      </c>
      <c r="Q189" s="123">
        <v>1.84</v>
      </c>
      <c r="R189" s="123">
        <v>1.86</v>
      </c>
      <c r="S189" s="123">
        <v>1.6</v>
      </c>
      <c r="T189" s="123">
        <v>1.7</v>
      </c>
      <c r="U189" s="123">
        <v>1.97</v>
      </c>
      <c r="V189" s="123">
        <v>2.64</v>
      </c>
      <c r="W189" s="123">
        <v>2.87</v>
      </c>
      <c r="X189" s="123">
        <v>2.83</v>
      </c>
      <c r="Y189" s="123">
        <v>2.62</v>
      </c>
      <c r="Z189" s="123">
        <v>2.74</v>
      </c>
      <c r="AA189" s="123">
        <v>2.77</v>
      </c>
      <c r="AB189" s="123">
        <v>2.56</v>
      </c>
      <c r="AC189" s="123">
        <v>2.7</v>
      </c>
      <c r="AD189" s="123">
        <v>2.65</v>
      </c>
      <c r="AE189" s="123">
        <v>5.21</v>
      </c>
      <c r="AF189" s="123">
        <v>5.21</v>
      </c>
      <c r="AG189" s="123">
        <v>5.21</v>
      </c>
      <c r="AH189" s="123">
        <v>5.26</v>
      </c>
      <c r="AI189" s="123">
        <v>5.44</v>
      </c>
      <c r="AJ189" s="123">
        <v>5.4</v>
      </c>
      <c r="AK189" s="123">
        <v>5.39</v>
      </c>
      <c r="AL189" s="123">
        <v>5.5</v>
      </c>
      <c r="AM189" s="123">
        <v>5.38</v>
      </c>
      <c r="AO189" s="122">
        <f t="shared" si="21"/>
        <v>2005.11</v>
      </c>
      <c r="AP189" s="143">
        <f t="shared" si="15"/>
        <v>3.35</v>
      </c>
      <c r="AQ189" s="143">
        <f t="shared" si="16"/>
        <v>1.86</v>
      </c>
      <c r="AR189" s="143">
        <f t="shared" si="17"/>
        <v>1.5512000000000001</v>
      </c>
      <c r="AS189" s="143">
        <f t="shared" si="18"/>
        <v>5.4</v>
      </c>
    </row>
    <row r="190" spans="2:45" ht="14.25">
      <c r="B190" s="15">
        <f t="shared" si="19"/>
        <v>2005</v>
      </c>
      <c r="C190" s="10" t="str">
        <f t="shared" si="20"/>
        <v>Dec</v>
      </c>
      <c r="D190" s="123">
        <v>3.46</v>
      </c>
      <c r="E190" s="123">
        <v>3.42</v>
      </c>
      <c r="F190" s="123">
        <v>3.31</v>
      </c>
      <c r="G190" s="123">
        <v>3.58</v>
      </c>
      <c r="H190" s="123">
        <v>3.6</v>
      </c>
      <c r="I190" s="123">
        <v>3.46</v>
      </c>
      <c r="J190" s="123">
        <v>3.53</v>
      </c>
      <c r="K190" s="123">
        <v>3.6</v>
      </c>
      <c r="L190" s="123">
        <v>3.42</v>
      </c>
      <c r="M190" s="123">
        <v>1.87</v>
      </c>
      <c r="N190" s="123">
        <v>2</v>
      </c>
      <c r="O190" s="123">
        <v>2.04</v>
      </c>
      <c r="P190" s="123">
        <v>1.72</v>
      </c>
      <c r="Q190" s="123">
        <v>1.85</v>
      </c>
      <c r="R190" s="123">
        <v>1.89</v>
      </c>
      <c r="S190" s="123">
        <v>1.76</v>
      </c>
      <c r="T190" s="123">
        <v>1.73</v>
      </c>
      <c r="U190" s="123">
        <v>1.93</v>
      </c>
      <c r="V190" s="123">
        <v>2.76</v>
      </c>
      <c r="W190" s="123">
        <v>2.84</v>
      </c>
      <c r="X190" s="123">
        <v>2.81</v>
      </c>
      <c r="Y190" s="123">
        <v>2.79</v>
      </c>
      <c r="Z190" s="123">
        <v>2.89</v>
      </c>
      <c r="AA190" s="123">
        <v>2.82</v>
      </c>
      <c r="AB190" s="123">
        <v>2.89</v>
      </c>
      <c r="AC190" s="123">
        <v>2.82</v>
      </c>
      <c r="AD190" s="123">
        <v>3</v>
      </c>
      <c r="AE190" s="123">
        <v>5.26</v>
      </c>
      <c r="AF190" s="123">
        <v>5.26</v>
      </c>
      <c r="AG190" s="123">
        <v>5.26</v>
      </c>
      <c r="AH190" s="123">
        <v>5.38</v>
      </c>
      <c r="AI190" s="123">
        <v>5.49</v>
      </c>
      <c r="AJ190" s="123">
        <v>5.42</v>
      </c>
      <c r="AK190" s="123">
        <v>5.52</v>
      </c>
      <c r="AL190" s="123">
        <v>5.58</v>
      </c>
      <c r="AM190" s="123">
        <v>5.67</v>
      </c>
      <c r="AO190" s="122">
        <f t="shared" si="21"/>
        <v>2005.12</v>
      </c>
      <c r="AP190" s="143">
        <f t="shared" si="15"/>
        <v>3.46</v>
      </c>
      <c r="AQ190" s="143">
        <f t="shared" si="16"/>
        <v>1.89</v>
      </c>
      <c r="AR190" s="143">
        <f t="shared" si="17"/>
        <v>1.5792000000000002</v>
      </c>
      <c r="AS190" s="143">
        <f t="shared" si="18"/>
        <v>5.42</v>
      </c>
    </row>
    <row r="191" spans="2:45" ht="14.25">
      <c r="B191" s="15">
        <f t="shared" si="19"/>
        <v>2006</v>
      </c>
      <c r="C191" s="10" t="str">
        <f t="shared" si="20"/>
        <v>Jan</v>
      </c>
      <c r="D191" s="123">
        <v>3.52</v>
      </c>
      <c r="E191" s="123">
        <v>3.55</v>
      </c>
      <c r="F191" s="123">
        <v>3.4</v>
      </c>
      <c r="G191" s="123">
        <v>3.6</v>
      </c>
      <c r="H191" s="123">
        <v>3.64</v>
      </c>
      <c r="I191" s="123">
        <v>3.53</v>
      </c>
      <c r="J191" s="123">
        <v>3.65</v>
      </c>
      <c r="K191" s="123">
        <v>3.58</v>
      </c>
      <c r="L191" s="123">
        <v>3.53</v>
      </c>
      <c r="M191" s="123">
        <v>1.93</v>
      </c>
      <c r="N191" s="123">
        <v>2.01</v>
      </c>
      <c r="O191" s="123">
        <v>2.12</v>
      </c>
      <c r="P191" s="123">
        <v>1.77</v>
      </c>
      <c r="Q191" s="123">
        <v>1.92</v>
      </c>
      <c r="R191" s="123">
        <v>1.97</v>
      </c>
      <c r="S191" s="123">
        <v>1.86</v>
      </c>
      <c r="T191" s="123">
        <v>1.78</v>
      </c>
      <c r="U191" s="123">
        <v>1.96</v>
      </c>
      <c r="V191" s="123">
        <v>1.6072</v>
      </c>
      <c r="W191" s="123">
        <v>1.6408</v>
      </c>
      <c r="X191" s="123">
        <v>1.652</v>
      </c>
      <c r="Y191" s="123">
        <v>1.6408</v>
      </c>
      <c r="Z191" s="123">
        <v>1.6968</v>
      </c>
      <c r="AA191" s="123">
        <v>1.8032</v>
      </c>
      <c r="AB191" s="123">
        <v>1.68</v>
      </c>
      <c r="AC191" s="123">
        <v>1.6464</v>
      </c>
      <c r="AD191" s="123">
        <v>1.7192</v>
      </c>
      <c r="AE191" s="123">
        <v>5.29</v>
      </c>
      <c r="AF191" s="123">
        <v>5.33</v>
      </c>
      <c r="AG191" s="123">
        <v>5.42</v>
      </c>
      <c r="AH191" s="123">
        <v>5.38</v>
      </c>
      <c r="AI191" s="123">
        <v>5.52</v>
      </c>
      <c r="AJ191" s="123">
        <v>5.51</v>
      </c>
      <c r="AK191" s="123">
        <v>5.49</v>
      </c>
      <c r="AL191" s="123">
        <v>5.61</v>
      </c>
      <c r="AM191" s="123">
        <v>5.6</v>
      </c>
      <c r="AO191" s="122">
        <f t="shared" si="21"/>
        <v>2006.01</v>
      </c>
      <c r="AP191" s="143">
        <f t="shared" si="15"/>
        <v>3.53</v>
      </c>
      <c r="AQ191" s="143">
        <f t="shared" si="16"/>
        <v>1.97</v>
      </c>
      <c r="AR191" s="143">
        <f t="shared" si="17"/>
        <v>1.009792</v>
      </c>
      <c r="AS191" s="143">
        <f t="shared" si="18"/>
        <v>5.51</v>
      </c>
    </row>
    <row r="192" spans="2:45" ht="14.25">
      <c r="B192" s="15">
        <f t="shared" si="19"/>
        <v>2006</v>
      </c>
      <c r="C192" s="10" t="str">
        <f t="shared" si="20"/>
        <v>Feb</v>
      </c>
      <c r="D192" s="123">
        <v>3.83</v>
      </c>
      <c r="E192" s="123">
        <v>3.86</v>
      </c>
      <c r="F192" s="123">
        <v>3.72</v>
      </c>
      <c r="G192" s="123">
        <v>3.93</v>
      </c>
      <c r="H192" s="123">
        <v>3.93</v>
      </c>
      <c r="I192" s="123">
        <v>3.9</v>
      </c>
      <c r="J192" s="123">
        <v>3.97</v>
      </c>
      <c r="K192" s="123">
        <v>4.01</v>
      </c>
      <c r="L192" s="123">
        <v>3.87</v>
      </c>
      <c r="M192" s="123">
        <v>1.98</v>
      </c>
      <c r="N192" s="123">
        <v>2.11</v>
      </c>
      <c r="O192" s="123">
        <v>2.15</v>
      </c>
      <c r="P192" s="123">
        <v>1.84</v>
      </c>
      <c r="Q192" s="123">
        <v>1.96</v>
      </c>
      <c r="R192" s="123">
        <v>2.07</v>
      </c>
      <c r="S192" s="123">
        <v>1.91</v>
      </c>
      <c r="T192" s="123">
        <v>1.9</v>
      </c>
      <c r="U192" s="123">
        <v>2.01</v>
      </c>
      <c r="V192" s="123">
        <v>1.736</v>
      </c>
      <c r="W192" s="123">
        <v>1.7584</v>
      </c>
      <c r="X192" s="123">
        <v>1.7696</v>
      </c>
      <c r="Y192" s="123">
        <v>1.7864</v>
      </c>
      <c r="Z192" s="123">
        <v>1.8256</v>
      </c>
      <c r="AA192" s="123">
        <v>1.8704</v>
      </c>
      <c r="AB192" s="123">
        <v>1.8144</v>
      </c>
      <c r="AC192" s="123">
        <v>1.876</v>
      </c>
      <c r="AD192" s="123">
        <v>1.8592</v>
      </c>
      <c r="AE192" s="123">
        <v>5.19</v>
      </c>
      <c r="AF192" s="123">
        <v>5.23</v>
      </c>
      <c r="AG192" s="123">
        <v>5.26</v>
      </c>
      <c r="AH192" s="123">
        <v>5.27</v>
      </c>
      <c r="AI192" s="123">
        <v>5.41</v>
      </c>
      <c r="AJ192" s="123">
        <v>5.36</v>
      </c>
      <c r="AK192" s="123">
        <v>5.37</v>
      </c>
      <c r="AL192" s="123">
        <v>5.5</v>
      </c>
      <c r="AM192" s="123">
        <v>5.51</v>
      </c>
      <c r="AO192" s="122">
        <f t="shared" si="21"/>
        <v>2006.02</v>
      </c>
      <c r="AP192" s="143">
        <f t="shared" si="15"/>
        <v>3.9</v>
      </c>
      <c r="AQ192" s="143">
        <f t="shared" si="16"/>
        <v>2.07</v>
      </c>
      <c r="AR192" s="143">
        <f t="shared" si="17"/>
        <v>1.0474240000000001</v>
      </c>
      <c r="AS192" s="143">
        <f t="shared" si="18"/>
        <v>5.36</v>
      </c>
    </row>
    <row r="193" spans="2:45" ht="14.25">
      <c r="B193" s="15">
        <f t="shared" si="19"/>
        <v>2006</v>
      </c>
      <c r="C193" s="10" t="str">
        <f t="shared" si="20"/>
        <v>Mar</v>
      </c>
      <c r="D193" s="123">
        <v>3.94</v>
      </c>
      <c r="E193" s="123">
        <v>4.05</v>
      </c>
      <c r="F193" s="123">
        <v>4.03</v>
      </c>
      <c r="G193" s="123">
        <v>4.02</v>
      </c>
      <c r="H193" s="123">
        <v>4.15</v>
      </c>
      <c r="I193" s="123">
        <v>4.09</v>
      </c>
      <c r="J193" s="123">
        <v>4.17</v>
      </c>
      <c r="K193" s="123">
        <v>4.1</v>
      </c>
      <c r="L193" s="123">
        <v>3.78</v>
      </c>
      <c r="M193" s="123">
        <v>2.02</v>
      </c>
      <c r="N193" s="123">
        <v>2.13</v>
      </c>
      <c r="O193" s="123">
        <v>2.22</v>
      </c>
      <c r="P193" s="123">
        <v>1.9</v>
      </c>
      <c r="Q193" s="123">
        <v>2.02</v>
      </c>
      <c r="R193" s="123">
        <v>2.1</v>
      </c>
      <c r="S193" s="123">
        <v>1.98</v>
      </c>
      <c r="T193" s="123">
        <v>2.01</v>
      </c>
      <c r="U193" s="123">
        <v>2.05</v>
      </c>
      <c r="V193" s="123">
        <v>1.7696</v>
      </c>
      <c r="W193" s="123">
        <v>1.8032</v>
      </c>
      <c r="X193" s="123">
        <v>1.8144</v>
      </c>
      <c r="Y193" s="123">
        <v>1.8312</v>
      </c>
      <c r="Z193" s="123">
        <v>1.8648</v>
      </c>
      <c r="AA193" s="123">
        <v>1.8536</v>
      </c>
      <c r="AB193" s="123">
        <v>1.9096</v>
      </c>
      <c r="AC193" s="123">
        <v>1.9544</v>
      </c>
      <c r="AD193" s="123">
        <v>1.8592</v>
      </c>
      <c r="AE193" s="123">
        <v>5.14</v>
      </c>
      <c r="AF193" s="123">
        <v>5.19</v>
      </c>
      <c r="AG193" s="123">
        <v>5.22</v>
      </c>
      <c r="AH193" s="123">
        <v>5.25</v>
      </c>
      <c r="AI193" s="123">
        <v>5.36</v>
      </c>
      <c r="AJ193" s="123">
        <v>5.33</v>
      </c>
      <c r="AK193" s="123">
        <v>5.43</v>
      </c>
      <c r="AL193" s="123">
        <v>5.52</v>
      </c>
      <c r="AM193" s="123">
        <v>5.4</v>
      </c>
      <c r="AO193" s="122">
        <f t="shared" si="21"/>
        <v>2006.03</v>
      </c>
      <c r="AP193" s="143">
        <f t="shared" si="15"/>
        <v>4.09</v>
      </c>
      <c r="AQ193" s="143">
        <f t="shared" si="16"/>
        <v>2.1</v>
      </c>
      <c r="AR193" s="143">
        <f t="shared" si="17"/>
        <v>1.038016</v>
      </c>
      <c r="AS193" s="143">
        <f t="shared" si="18"/>
        <v>5.33</v>
      </c>
    </row>
    <row r="194" spans="2:45" ht="14.25">
      <c r="B194" s="15">
        <f t="shared" si="19"/>
        <v>2006</v>
      </c>
      <c r="C194" s="10" t="str">
        <f t="shared" si="20"/>
        <v>Apr</v>
      </c>
      <c r="D194" s="123">
        <v>4.07</v>
      </c>
      <c r="E194" s="123">
        <v>4.1</v>
      </c>
      <c r="F194" s="123">
        <v>4.03</v>
      </c>
      <c r="G194" s="123">
        <v>4.21</v>
      </c>
      <c r="H194" s="123">
        <v>4.24</v>
      </c>
      <c r="I194" s="123">
        <v>4.12</v>
      </c>
      <c r="J194" s="123">
        <v>4.2</v>
      </c>
      <c r="K194" s="123">
        <v>4.06</v>
      </c>
      <c r="L194" s="123">
        <v>4.07</v>
      </c>
      <c r="M194" s="123">
        <v>2.13</v>
      </c>
      <c r="N194" s="123">
        <v>2.24</v>
      </c>
      <c r="O194" s="123">
        <v>2.29</v>
      </c>
      <c r="P194" s="123">
        <v>1.98</v>
      </c>
      <c r="Q194" s="123">
        <v>2.11</v>
      </c>
      <c r="R194" s="123">
        <v>2.2</v>
      </c>
      <c r="S194" s="123">
        <v>2.07</v>
      </c>
      <c r="T194" s="123">
        <v>2.05</v>
      </c>
      <c r="U194" s="123">
        <v>2.14</v>
      </c>
      <c r="V194" s="123">
        <v>1.848</v>
      </c>
      <c r="W194" s="123">
        <v>1.9264</v>
      </c>
      <c r="X194" s="123">
        <v>1.932</v>
      </c>
      <c r="Y194" s="123">
        <v>1.9376</v>
      </c>
      <c r="Z194" s="123">
        <v>1.988</v>
      </c>
      <c r="AA194" s="123">
        <v>1.9768</v>
      </c>
      <c r="AB194" s="123">
        <v>1.9824</v>
      </c>
      <c r="AC194" s="123">
        <v>1.9992</v>
      </c>
      <c r="AD194" s="123">
        <v>1.9824</v>
      </c>
      <c r="AE194" s="123">
        <v>4.93</v>
      </c>
      <c r="AF194" s="123">
        <v>5</v>
      </c>
      <c r="AG194" s="123">
        <v>5.05</v>
      </c>
      <c r="AH194" s="123">
        <v>5.11</v>
      </c>
      <c r="AI194" s="123">
        <v>5.18</v>
      </c>
      <c r="AJ194" s="123">
        <v>5.18</v>
      </c>
      <c r="AK194" s="123">
        <v>5.26</v>
      </c>
      <c r="AL194" s="123">
        <v>5.37</v>
      </c>
      <c r="AM194" s="123">
        <v>5.24</v>
      </c>
      <c r="AO194" s="122">
        <f t="shared" si="21"/>
        <v>2006.04</v>
      </c>
      <c r="AP194" s="143">
        <f t="shared" si="15"/>
        <v>4.12</v>
      </c>
      <c r="AQ194" s="143">
        <f t="shared" si="16"/>
        <v>2.2</v>
      </c>
      <c r="AR194" s="143">
        <f t="shared" si="17"/>
        <v>1.107008</v>
      </c>
      <c r="AS194" s="143">
        <f t="shared" si="18"/>
        <v>5.18</v>
      </c>
    </row>
    <row r="195" spans="2:45" ht="14.25">
      <c r="B195" s="15">
        <f t="shared" si="19"/>
        <v>2006</v>
      </c>
      <c r="C195" s="10" t="str">
        <f t="shared" si="20"/>
        <v>May</v>
      </c>
      <c r="D195" s="123">
        <v>4.29</v>
      </c>
      <c r="E195" s="123">
        <v>4.39</v>
      </c>
      <c r="F195" s="123">
        <v>4.33</v>
      </c>
      <c r="G195" s="123">
        <v>4.4</v>
      </c>
      <c r="H195" s="123">
        <v>4.46</v>
      </c>
      <c r="I195" s="123">
        <v>4.37</v>
      </c>
      <c r="J195" s="123">
        <v>4.37</v>
      </c>
      <c r="K195" s="123">
        <v>4.34</v>
      </c>
      <c r="L195" s="123">
        <v>4.32</v>
      </c>
      <c r="M195" s="123">
        <v>2.13</v>
      </c>
      <c r="N195" s="123">
        <v>2.23</v>
      </c>
      <c r="O195" s="123">
        <v>2.28</v>
      </c>
      <c r="P195" s="123">
        <v>2.01</v>
      </c>
      <c r="Q195" s="123">
        <v>2.15</v>
      </c>
      <c r="R195" s="123">
        <v>2.2</v>
      </c>
      <c r="S195" s="123">
        <v>2.1</v>
      </c>
      <c r="T195" s="123">
        <v>2.08</v>
      </c>
      <c r="U195" s="123">
        <v>2.1</v>
      </c>
      <c r="V195" s="123">
        <v>2.0328</v>
      </c>
      <c r="W195" s="123">
        <v>2.0496</v>
      </c>
      <c r="X195" s="123">
        <v>2.0664</v>
      </c>
      <c r="Y195" s="123">
        <v>2.128</v>
      </c>
      <c r="Z195" s="123">
        <v>2.1616</v>
      </c>
      <c r="AA195" s="123">
        <v>2.1</v>
      </c>
      <c r="AB195" s="123">
        <v>2.1112</v>
      </c>
      <c r="AC195" s="123">
        <v>2.212</v>
      </c>
      <c r="AD195" s="123">
        <v>2.1056</v>
      </c>
      <c r="AE195" s="123">
        <v>5.28</v>
      </c>
      <c r="AF195" s="123">
        <v>5.3</v>
      </c>
      <c r="AG195" s="123">
        <v>5.29</v>
      </c>
      <c r="AH195" s="123">
        <v>5.37</v>
      </c>
      <c r="AI195" s="123">
        <v>5.39</v>
      </c>
      <c r="AJ195" s="123">
        <v>5.43</v>
      </c>
      <c r="AK195" s="123">
        <v>5.48</v>
      </c>
      <c r="AL195" s="123">
        <v>5.59</v>
      </c>
      <c r="AM195" s="123">
        <v>5.41</v>
      </c>
      <c r="AO195" s="122">
        <f t="shared" si="21"/>
        <v>2006.05</v>
      </c>
      <c r="AP195" s="143">
        <f t="shared" si="15"/>
        <v>4.37</v>
      </c>
      <c r="AQ195" s="143">
        <f t="shared" si="16"/>
        <v>2.2</v>
      </c>
      <c r="AR195" s="143">
        <f t="shared" si="17"/>
        <v>1.1760000000000002</v>
      </c>
      <c r="AS195" s="143">
        <f t="shared" si="18"/>
        <v>5.43</v>
      </c>
    </row>
    <row r="196" spans="2:45" ht="14.25">
      <c r="B196" s="15">
        <f t="shared" si="19"/>
        <v>2006</v>
      </c>
      <c r="C196" s="10" t="str">
        <f t="shared" si="20"/>
        <v>Jun</v>
      </c>
      <c r="D196" s="123">
        <v>4.22</v>
      </c>
      <c r="E196" s="123">
        <v>4.25</v>
      </c>
      <c r="F196" s="123">
        <v>4.13</v>
      </c>
      <c r="G196" s="123">
        <v>4.19</v>
      </c>
      <c r="H196" s="123">
        <v>4.24</v>
      </c>
      <c r="I196" s="123">
        <v>4.34</v>
      </c>
      <c r="J196" s="123">
        <v>4.34</v>
      </c>
      <c r="K196" s="123">
        <v>4.31</v>
      </c>
      <c r="L196" s="123">
        <v>4.29</v>
      </c>
      <c r="M196" s="123">
        <v>2.06</v>
      </c>
      <c r="N196" s="123">
        <v>2.31</v>
      </c>
      <c r="O196" s="123">
        <v>2.23</v>
      </c>
      <c r="P196" s="123">
        <v>1.97</v>
      </c>
      <c r="Q196" s="123">
        <v>2.04</v>
      </c>
      <c r="R196" s="123">
        <v>2.13</v>
      </c>
      <c r="S196" s="123">
        <v>2</v>
      </c>
      <c r="T196" s="123">
        <v>2.05</v>
      </c>
      <c r="U196" s="123">
        <v>2.11</v>
      </c>
      <c r="V196" s="123">
        <v>1.96</v>
      </c>
      <c r="W196" s="123">
        <v>2.1896</v>
      </c>
      <c r="X196" s="123">
        <v>2.0272</v>
      </c>
      <c r="Y196" s="123">
        <v>2.0664</v>
      </c>
      <c r="Z196" s="123">
        <v>2.0216</v>
      </c>
      <c r="AA196" s="123">
        <v>2.1</v>
      </c>
      <c r="AB196" s="123">
        <v>2.0216</v>
      </c>
      <c r="AC196" s="123">
        <v>2.0888</v>
      </c>
      <c r="AD196" s="123">
        <v>2.1</v>
      </c>
      <c r="AE196" s="123">
        <v>5.23</v>
      </c>
      <c r="AF196" s="123">
        <v>5.23</v>
      </c>
      <c r="AG196" s="123">
        <v>5.23</v>
      </c>
      <c r="AH196" s="123">
        <v>5.43</v>
      </c>
      <c r="AI196" s="123">
        <v>5.36</v>
      </c>
      <c r="AJ196" s="123">
        <v>5.44</v>
      </c>
      <c r="AK196" s="123">
        <v>5.49</v>
      </c>
      <c r="AL196" s="123">
        <v>5.63</v>
      </c>
      <c r="AM196" s="123">
        <v>5.51</v>
      </c>
      <c r="AO196" s="122">
        <f t="shared" si="21"/>
        <v>2006.06</v>
      </c>
      <c r="AP196" s="143">
        <f t="shared" si="15"/>
        <v>4.34</v>
      </c>
      <c r="AQ196" s="143">
        <f t="shared" si="16"/>
        <v>2.13</v>
      </c>
      <c r="AR196" s="143">
        <f t="shared" si="17"/>
        <v>1.1760000000000002</v>
      </c>
      <c r="AS196" s="143">
        <f t="shared" si="18"/>
        <v>5.44</v>
      </c>
    </row>
    <row r="197" spans="2:45" ht="14.25">
      <c r="B197" s="15">
        <f t="shared" si="19"/>
        <v>2006</v>
      </c>
      <c r="C197" s="10" t="str">
        <f t="shared" si="20"/>
        <v>Jul</v>
      </c>
      <c r="D197" s="123">
        <v>4.47</v>
      </c>
      <c r="E197" s="123">
        <v>4.45</v>
      </c>
      <c r="F197" s="123">
        <v>4.46</v>
      </c>
      <c r="G197" s="123">
        <v>4.45</v>
      </c>
      <c r="H197" s="123">
        <v>4.61</v>
      </c>
      <c r="I197" s="123">
        <v>4.61</v>
      </c>
      <c r="J197" s="123">
        <v>4.75</v>
      </c>
      <c r="K197" s="123">
        <v>4.75</v>
      </c>
      <c r="L197" s="123">
        <v>4.62</v>
      </c>
      <c r="M197" s="123">
        <v>2.32</v>
      </c>
      <c r="N197" s="123">
        <v>2.39</v>
      </c>
      <c r="O197" s="123">
        <v>2.46</v>
      </c>
      <c r="P197" s="123">
        <v>2.23</v>
      </c>
      <c r="Q197" s="123">
        <v>2.38</v>
      </c>
      <c r="R197" s="123">
        <v>2.38</v>
      </c>
      <c r="S197" s="123">
        <v>2.23</v>
      </c>
      <c r="T197" s="123">
        <v>2.28</v>
      </c>
      <c r="U197" s="123">
        <v>2.32</v>
      </c>
      <c r="V197" s="123">
        <v>2.156</v>
      </c>
      <c r="W197" s="123">
        <v>2.1616</v>
      </c>
      <c r="X197" s="123">
        <v>2.1504</v>
      </c>
      <c r="Y197" s="123">
        <v>2.2176</v>
      </c>
      <c r="Z197" s="123">
        <v>2.2848</v>
      </c>
      <c r="AA197" s="123">
        <v>2.2568</v>
      </c>
      <c r="AB197" s="123">
        <v>2.2344</v>
      </c>
      <c r="AC197" s="123">
        <v>2.3464</v>
      </c>
      <c r="AD197" s="123">
        <v>2.3296</v>
      </c>
      <c r="AE197" s="123">
        <v>5.19</v>
      </c>
      <c r="AF197" s="123">
        <v>5.19</v>
      </c>
      <c r="AG197" s="123">
        <v>5.35</v>
      </c>
      <c r="AH197" s="123">
        <v>5.32</v>
      </c>
      <c r="AI197" s="123">
        <v>5.4</v>
      </c>
      <c r="AJ197" s="123">
        <v>5.56</v>
      </c>
      <c r="AK197" s="123">
        <v>5.52</v>
      </c>
      <c r="AL197" s="123">
        <v>5.64</v>
      </c>
      <c r="AM197" s="123">
        <v>5.51</v>
      </c>
      <c r="AO197" s="122">
        <f t="shared" si="21"/>
        <v>2006.07</v>
      </c>
      <c r="AP197" s="143">
        <f t="shared" si="15"/>
        <v>4.61</v>
      </c>
      <c r="AQ197" s="143">
        <f t="shared" si="16"/>
        <v>2.38</v>
      </c>
      <c r="AR197" s="143">
        <f t="shared" si="17"/>
        <v>1.2638080000000003</v>
      </c>
      <c r="AS197" s="143">
        <f t="shared" si="18"/>
        <v>5.56</v>
      </c>
    </row>
    <row r="198" spans="2:45" ht="14.25">
      <c r="B198" s="15">
        <f t="shared" si="19"/>
        <v>2006</v>
      </c>
      <c r="C198" s="10" t="str">
        <f t="shared" si="20"/>
        <v>Aug</v>
      </c>
      <c r="D198" s="123">
        <v>4.26</v>
      </c>
      <c r="E198" s="123">
        <v>4.26</v>
      </c>
      <c r="F198" s="123">
        <v>4.33</v>
      </c>
      <c r="G198" s="123">
        <v>4.4</v>
      </c>
      <c r="H198" s="123">
        <v>4.48</v>
      </c>
      <c r="I198" s="123">
        <v>4.46</v>
      </c>
      <c r="J198" s="123">
        <v>4.48</v>
      </c>
      <c r="K198" s="123">
        <v>4.54</v>
      </c>
      <c r="L198" s="123">
        <v>4.39</v>
      </c>
      <c r="M198" s="123">
        <v>2.19</v>
      </c>
      <c r="N198" s="123">
        <v>2.42</v>
      </c>
      <c r="O198" s="123">
        <v>2.33</v>
      </c>
      <c r="P198" s="123">
        <v>2.09</v>
      </c>
      <c r="Q198" s="123">
        <v>2.26</v>
      </c>
      <c r="R198" s="123">
        <v>2.28</v>
      </c>
      <c r="S198" s="123">
        <v>2.09</v>
      </c>
      <c r="T198" s="123">
        <v>2.21</v>
      </c>
      <c r="U198" s="123">
        <v>2.15</v>
      </c>
      <c r="V198" s="123">
        <v>2.1112</v>
      </c>
      <c r="W198" s="123">
        <v>2.128</v>
      </c>
      <c r="X198" s="123">
        <v>2.0496</v>
      </c>
      <c r="Y198" s="123">
        <v>2.1504</v>
      </c>
      <c r="Z198" s="123">
        <v>2.2568</v>
      </c>
      <c r="AA198" s="123">
        <v>2.3184</v>
      </c>
      <c r="AB198" s="123">
        <v>2.1504</v>
      </c>
      <c r="AC198" s="123">
        <v>2.1784</v>
      </c>
      <c r="AD198" s="123">
        <v>2.1672</v>
      </c>
      <c r="AE198" s="123">
        <v>5.02</v>
      </c>
      <c r="AF198" s="123">
        <v>5.02</v>
      </c>
      <c r="AG198" s="123">
        <v>5.11</v>
      </c>
      <c r="AH198" s="123">
        <v>5.17</v>
      </c>
      <c r="AI198" s="123">
        <v>5.26</v>
      </c>
      <c r="AJ198" s="123">
        <v>5.45</v>
      </c>
      <c r="AK198" s="123">
        <v>5.38</v>
      </c>
      <c r="AL198" s="123">
        <v>5.46</v>
      </c>
      <c r="AM198" s="123">
        <v>5.35</v>
      </c>
      <c r="AO198" s="122">
        <f t="shared" si="21"/>
        <v>2006.08</v>
      </c>
      <c r="AP198" s="143">
        <f t="shared" si="15"/>
        <v>4.46</v>
      </c>
      <c r="AQ198" s="143">
        <f t="shared" si="16"/>
        <v>2.28</v>
      </c>
      <c r="AR198" s="143">
        <f t="shared" si="17"/>
        <v>1.2983040000000001</v>
      </c>
      <c r="AS198" s="143">
        <f t="shared" si="18"/>
        <v>5.45</v>
      </c>
    </row>
    <row r="199" spans="2:45" ht="14.25">
      <c r="B199" s="15">
        <f t="shared" si="19"/>
        <v>2006</v>
      </c>
      <c r="C199" s="10" t="str">
        <f t="shared" si="20"/>
        <v>Sep</v>
      </c>
      <c r="D199" s="123">
        <v>4.36</v>
      </c>
      <c r="E199" s="123">
        <v>4.46</v>
      </c>
      <c r="F199" s="123">
        <v>4.42</v>
      </c>
      <c r="G199" s="123">
        <v>4.52</v>
      </c>
      <c r="H199" s="123">
        <v>4.57</v>
      </c>
      <c r="I199" s="123">
        <v>4.6</v>
      </c>
      <c r="J199" s="123">
        <v>4.57</v>
      </c>
      <c r="K199" s="123">
        <v>4.67</v>
      </c>
      <c r="L199" s="123">
        <v>4.56</v>
      </c>
      <c r="M199" s="123">
        <v>2.4</v>
      </c>
      <c r="N199" s="123">
        <v>2.54</v>
      </c>
      <c r="O199" s="123">
        <v>2.69</v>
      </c>
      <c r="P199" s="123">
        <v>2.78</v>
      </c>
      <c r="Q199" s="123">
        <v>2.44</v>
      </c>
      <c r="R199" s="123">
        <v>2.41</v>
      </c>
      <c r="S199" s="123">
        <v>2.22</v>
      </c>
      <c r="T199" s="123">
        <v>2.28</v>
      </c>
      <c r="U199" s="123">
        <v>2.3</v>
      </c>
      <c r="V199" s="123">
        <v>2.1168</v>
      </c>
      <c r="W199" s="123">
        <v>2.2792</v>
      </c>
      <c r="X199" s="123">
        <v>2.1224</v>
      </c>
      <c r="Y199" s="123">
        <v>2.1616</v>
      </c>
      <c r="Z199" s="123">
        <v>2.2232</v>
      </c>
      <c r="AA199" s="123">
        <v>2.3016</v>
      </c>
      <c r="AB199" s="123">
        <v>2.0888</v>
      </c>
      <c r="AC199" s="123">
        <v>2.2568</v>
      </c>
      <c r="AD199" s="123">
        <v>2.1952</v>
      </c>
      <c r="AE199" s="123">
        <v>4.93</v>
      </c>
      <c r="AF199" s="123">
        <v>5</v>
      </c>
      <c r="AG199" s="123">
        <v>5.07</v>
      </c>
      <c r="AH199" s="123">
        <v>4.98</v>
      </c>
      <c r="AI199" s="123">
        <v>5.13</v>
      </c>
      <c r="AJ199" s="123">
        <v>5.28</v>
      </c>
      <c r="AK199" s="123">
        <v>5.14</v>
      </c>
      <c r="AL199" s="123">
        <v>5.27</v>
      </c>
      <c r="AM199" s="123">
        <v>5.24</v>
      </c>
      <c r="AO199" s="122">
        <f t="shared" si="21"/>
        <v>2006.09</v>
      </c>
      <c r="AP199" s="143">
        <f t="shared" si="15"/>
        <v>4.6</v>
      </c>
      <c r="AQ199" s="143">
        <f t="shared" si="16"/>
        <v>2.41</v>
      </c>
      <c r="AR199" s="143">
        <f t="shared" si="17"/>
        <v>1.2888960000000003</v>
      </c>
      <c r="AS199" s="143">
        <f t="shared" si="18"/>
        <v>5.28</v>
      </c>
    </row>
    <row r="200" spans="2:45" ht="14.25">
      <c r="B200" s="15">
        <f t="shared" si="19"/>
        <v>2006</v>
      </c>
      <c r="C200" s="10" t="str">
        <f t="shared" si="20"/>
        <v>Oct</v>
      </c>
      <c r="D200" s="123">
        <v>4.82</v>
      </c>
      <c r="E200" s="123">
        <v>4.84</v>
      </c>
      <c r="F200" s="123">
        <v>4.88</v>
      </c>
      <c r="G200" s="123">
        <v>4.93</v>
      </c>
      <c r="H200" s="123">
        <v>4.99</v>
      </c>
      <c r="I200" s="123">
        <v>5.04</v>
      </c>
      <c r="J200" s="123">
        <v>4.94</v>
      </c>
      <c r="K200" s="123">
        <v>4.89</v>
      </c>
      <c r="L200" s="123">
        <v>4.94</v>
      </c>
      <c r="M200" s="123">
        <v>2.75</v>
      </c>
      <c r="N200" s="123">
        <v>2.88</v>
      </c>
      <c r="O200" s="123">
        <v>2.92</v>
      </c>
      <c r="P200" s="123">
        <v>2.62</v>
      </c>
      <c r="Q200" s="123">
        <v>2.96</v>
      </c>
      <c r="R200" s="123">
        <v>2.89</v>
      </c>
      <c r="S200" s="123">
        <v>2.63</v>
      </c>
      <c r="T200" s="123">
        <v>2.58</v>
      </c>
      <c r="U200" s="123">
        <v>2.69</v>
      </c>
      <c r="V200" s="123">
        <v>2.8784</v>
      </c>
      <c r="W200" s="123">
        <v>3.0408</v>
      </c>
      <c r="X200" s="123">
        <v>3.0016</v>
      </c>
      <c r="Y200" s="123">
        <v>2.9512</v>
      </c>
      <c r="Z200" s="123">
        <v>3.1248</v>
      </c>
      <c r="AA200" s="123">
        <v>3.2032</v>
      </c>
      <c r="AB200" s="123">
        <v>3.0296</v>
      </c>
      <c r="AC200" s="123">
        <v>2.9736</v>
      </c>
      <c r="AD200" s="123">
        <v>3.1696</v>
      </c>
      <c r="AE200" s="123">
        <v>5.23</v>
      </c>
      <c r="AF200" s="123">
        <v>5.29</v>
      </c>
      <c r="AG200" s="123">
        <v>5.35</v>
      </c>
      <c r="AH200" s="123">
        <v>5.2</v>
      </c>
      <c r="AI200" s="123">
        <v>5.41</v>
      </c>
      <c r="AJ200" s="123">
        <v>5.56</v>
      </c>
      <c r="AK200" s="123">
        <v>5.55</v>
      </c>
      <c r="AL200" s="123">
        <v>5.52</v>
      </c>
      <c r="AM200" s="123">
        <v>5.61</v>
      </c>
      <c r="AO200" s="122">
        <f t="shared" si="21"/>
        <v>2006.1</v>
      </c>
      <c r="AP200" s="143">
        <f t="shared" si="15"/>
        <v>5.04</v>
      </c>
      <c r="AQ200" s="143">
        <f t="shared" si="16"/>
        <v>2.89</v>
      </c>
      <c r="AR200" s="143">
        <f t="shared" si="17"/>
        <v>1.793792</v>
      </c>
      <c r="AS200" s="143">
        <f t="shared" si="18"/>
        <v>5.56</v>
      </c>
    </row>
    <row r="201" spans="2:45" ht="14.25">
      <c r="B201" s="15">
        <f t="shared" si="19"/>
        <v>2006</v>
      </c>
      <c r="C201" s="10" t="str">
        <f t="shared" si="20"/>
        <v>Nov</v>
      </c>
      <c r="D201" s="123">
        <v>4.89</v>
      </c>
      <c r="E201" s="123">
        <v>5.09</v>
      </c>
      <c r="F201" s="123">
        <v>4.98</v>
      </c>
      <c r="G201" s="123">
        <v>5.06</v>
      </c>
      <c r="H201" s="123">
        <v>5.09</v>
      </c>
      <c r="I201" s="123">
        <v>5.12</v>
      </c>
      <c r="J201" s="123">
        <v>5.13</v>
      </c>
      <c r="K201" s="123">
        <v>5.07</v>
      </c>
      <c r="L201" s="123">
        <v>5.06</v>
      </c>
      <c r="M201" s="123">
        <v>3.14</v>
      </c>
      <c r="N201" s="123">
        <v>3.26</v>
      </c>
      <c r="O201" s="123">
        <v>3.27</v>
      </c>
      <c r="P201" s="123">
        <v>2.97</v>
      </c>
      <c r="Q201" s="123">
        <v>3.21</v>
      </c>
      <c r="R201" s="123">
        <v>3.24</v>
      </c>
      <c r="S201" s="123">
        <v>2.99</v>
      </c>
      <c r="T201" s="123">
        <v>3.05</v>
      </c>
      <c r="U201" s="123">
        <v>3.07</v>
      </c>
      <c r="V201" s="123">
        <v>3.1304</v>
      </c>
      <c r="W201" s="123">
        <v>3.2256</v>
      </c>
      <c r="X201" s="123">
        <v>3.2368</v>
      </c>
      <c r="Y201" s="123">
        <v>3.2592</v>
      </c>
      <c r="Z201" s="123">
        <v>3.3544</v>
      </c>
      <c r="AA201" s="123">
        <v>3.3432</v>
      </c>
      <c r="AB201" s="123">
        <v>3.2592</v>
      </c>
      <c r="AC201" s="123">
        <v>3.4328</v>
      </c>
      <c r="AD201" s="123">
        <v>3.3208</v>
      </c>
      <c r="AE201" s="123">
        <v>5.8</v>
      </c>
      <c r="AF201" s="123">
        <v>5.85</v>
      </c>
      <c r="AG201" s="123">
        <v>5.9</v>
      </c>
      <c r="AH201" s="123">
        <v>5.87</v>
      </c>
      <c r="AI201" s="123">
        <v>6</v>
      </c>
      <c r="AJ201" s="123">
        <v>6.12</v>
      </c>
      <c r="AK201" s="123">
        <v>6.05</v>
      </c>
      <c r="AL201" s="123">
        <v>6.18</v>
      </c>
      <c r="AM201" s="123">
        <v>6.09</v>
      </c>
      <c r="AO201" s="122">
        <f t="shared" si="21"/>
        <v>2006.11</v>
      </c>
      <c r="AP201" s="143">
        <f t="shared" si="15"/>
        <v>5.12</v>
      </c>
      <c r="AQ201" s="143">
        <f t="shared" si="16"/>
        <v>3.24</v>
      </c>
      <c r="AR201" s="143">
        <f t="shared" si="17"/>
        <v>1.872192</v>
      </c>
      <c r="AS201" s="143">
        <f t="shared" si="18"/>
        <v>6.12</v>
      </c>
    </row>
    <row r="202" spans="2:45" ht="14.25">
      <c r="B202" s="15">
        <f t="shared" si="19"/>
        <v>2006</v>
      </c>
      <c r="C202" s="10" t="str">
        <f t="shared" si="20"/>
        <v>Dec</v>
      </c>
      <c r="D202" s="123">
        <v>4.55</v>
      </c>
      <c r="E202" s="123">
        <v>4.95</v>
      </c>
      <c r="F202" s="123">
        <v>4.84</v>
      </c>
      <c r="G202" s="123">
        <v>4.94</v>
      </c>
      <c r="H202" s="123">
        <v>5.03</v>
      </c>
      <c r="I202" s="123">
        <v>4.98</v>
      </c>
      <c r="J202" s="123">
        <v>4.98</v>
      </c>
      <c r="K202" s="123">
        <v>5.08</v>
      </c>
      <c r="L202" s="123">
        <v>5</v>
      </c>
      <c r="M202" s="123">
        <v>3.32</v>
      </c>
      <c r="N202" s="123">
        <v>3.52</v>
      </c>
      <c r="O202" s="123">
        <v>3.53</v>
      </c>
      <c r="P202" s="123">
        <v>3.17</v>
      </c>
      <c r="Q202" s="123">
        <v>3.4</v>
      </c>
      <c r="R202" s="123">
        <v>3.37</v>
      </c>
      <c r="S202" s="123">
        <v>3.23</v>
      </c>
      <c r="T202" s="123">
        <v>3.22</v>
      </c>
      <c r="U202" s="123">
        <v>3.26</v>
      </c>
      <c r="V202" s="123">
        <v>3.2424</v>
      </c>
      <c r="W202" s="123">
        <v>3.4216</v>
      </c>
      <c r="X202" s="123">
        <v>3.4048</v>
      </c>
      <c r="Y202" s="123">
        <v>3.4328</v>
      </c>
      <c r="Z202" s="123">
        <v>3.4944</v>
      </c>
      <c r="AA202" s="123">
        <v>3.4328</v>
      </c>
      <c r="AB202" s="123">
        <v>3.4272</v>
      </c>
      <c r="AC202" s="123">
        <v>3.7408</v>
      </c>
      <c r="AD202" s="123">
        <v>3.4104</v>
      </c>
      <c r="AE202" s="123">
        <v>5.78</v>
      </c>
      <c r="AF202" s="123">
        <v>5.88</v>
      </c>
      <c r="AG202" s="123">
        <v>5.97</v>
      </c>
      <c r="AH202" s="123">
        <v>5.89</v>
      </c>
      <c r="AI202" s="123">
        <v>5.83</v>
      </c>
      <c r="AJ202" s="123">
        <v>6.14</v>
      </c>
      <c r="AK202" s="123">
        <v>6.18</v>
      </c>
      <c r="AL202" s="123">
        <v>6.19</v>
      </c>
      <c r="AM202" s="123">
        <v>6.18</v>
      </c>
      <c r="AO202" s="122">
        <f t="shared" si="21"/>
        <v>2006.12</v>
      </c>
      <c r="AP202" s="143">
        <f t="shared" si="15"/>
        <v>4.98</v>
      </c>
      <c r="AQ202" s="143">
        <f t="shared" si="16"/>
        <v>3.37</v>
      </c>
      <c r="AR202" s="143">
        <f t="shared" si="17"/>
        <v>1.922368</v>
      </c>
      <c r="AS202" s="143">
        <f t="shared" si="18"/>
        <v>6.14</v>
      </c>
    </row>
    <row r="203" spans="2:45" ht="14.25">
      <c r="B203" s="15">
        <f t="shared" si="19"/>
        <v>2007</v>
      </c>
      <c r="C203" s="10" t="str">
        <f t="shared" si="20"/>
        <v>Jan</v>
      </c>
      <c r="D203" s="128">
        <v>4.59</v>
      </c>
      <c r="E203" s="128">
        <v>4.86</v>
      </c>
      <c r="F203" s="128">
        <v>4.82</v>
      </c>
      <c r="G203" s="128">
        <v>4.92</v>
      </c>
      <c r="H203" s="128">
        <v>4.98</v>
      </c>
      <c r="I203" s="128">
        <v>5.04</v>
      </c>
      <c r="J203" s="128">
        <v>5.03</v>
      </c>
      <c r="K203" s="128">
        <v>5.01</v>
      </c>
      <c r="L203" s="128">
        <v>4.96</v>
      </c>
      <c r="M203" s="128">
        <v>3.3</v>
      </c>
      <c r="N203" s="128">
        <v>3.43</v>
      </c>
      <c r="O203" s="128">
        <v>3.6</v>
      </c>
      <c r="P203" s="128">
        <v>3.11</v>
      </c>
      <c r="Q203" s="128">
        <v>3.44</v>
      </c>
      <c r="R203" s="128">
        <v>3.47</v>
      </c>
      <c r="S203" s="128">
        <v>3.26</v>
      </c>
      <c r="T203" s="128">
        <v>3.3</v>
      </c>
      <c r="U203" s="128">
        <v>3.3</v>
      </c>
      <c r="V203" s="128">
        <v>3.4216</v>
      </c>
      <c r="W203" s="128">
        <v>3.6344</v>
      </c>
      <c r="X203" s="128">
        <v>3.612</v>
      </c>
      <c r="Y203" s="128">
        <v>3.5224</v>
      </c>
      <c r="Z203" s="128">
        <v>3.6008</v>
      </c>
      <c r="AA203" s="128">
        <v>3.64</v>
      </c>
      <c r="AB203" s="128">
        <v>3.6064</v>
      </c>
      <c r="AC203" s="128">
        <v>3.724</v>
      </c>
      <c r="AD203" s="128">
        <v>3.472</v>
      </c>
      <c r="AE203" s="128">
        <v>5.97</v>
      </c>
      <c r="AF203" s="128">
        <v>5.97</v>
      </c>
      <c r="AG203" s="128">
        <v>6.06</v>
      </c>
      <c r="AH203" s="128">
        <v>6.07</v>
      </c>
      <c r="AI203" s="128">
        <v>6.26</v>
      </c>
      <c r="AJ203" s="128">
        <v>6.27</v>
      </c>
      <c r="AK203" s="128">
        <v>6.32</v>
      </c>
      <c r="AL203" s="128">
        <v>6.4</v>
      </c>
      <c r="AM203" s="128">
        <v>6.33</v>
      </c>
      <c r="AO203" s="122">
        <f t="shared" si="21"/>
        <v>2007.01</v>
      </c>
      <c r="AP203" s="143">
        <f t="shared" si="15"/>
        <v>5.04</v>
      </c>
      <c r="AQ203" s="143">
        <f t="shared" si="16"/>
        <v>3.47</v>
      </c>
      <c r="AR203" s="143">
        <f t="shared" si="17"/>
        <v>2.0384</v>
      </c>
      <c r="AS203" s="143">
        <f t="shared" si="18"/>
        <v>6.27</v>
      </c>
    </row>
    <row r="204" spans="2:45" ht="14.25">
      <c r="B204" s="15">
        <f t="shared" si="19"/>
        <v>2007</v>
      </c>
      <c r="C204" s="10" t="str">
        <f t="shared" si="20"/>
        <v>Feb</v>
      </c>
      <c r="D204" s="128">
        <v>4.58</v>
      </c>
      <c r="E204" s="128">
        <v>4.71</v>
      </c>
      <c r="F204" s="128">
        <v>4.55</v>
      </c>
      <c r="G204" s="128">
        <v>4.78</v>
      </c>
      <c r="H204" s="128">
        <v>4.83</v>
      </c>
      <c r="I204" s="128">
        <v>4.88</v>
      </c>
      <c r="J204" s="128">
        <v>4.86</v>
      </c>
      <c r="K204" s="128">
        <v>4.89</v>
      </c>
      <c r="L204" s="128">
        <v>4.86</v>
      </c>
      <c r="M204" s="128">
        <v>3.9</v>
      </c>
      <c r="N204" s="128">
        <v>4.02</v>
      </c>
      <c r="O204" s="128">
        <v>3.98</v>
      </c>
      <c r="P204" s="128">
        <v>3.79</v>
      </c>
      <c r="Q204" s="128">
        <v>3.95</v>
      </c>
      <c r="R204" s="128">
        <v>3.98</v>
      </c>
      <c r="S204" s="128">
        <v>3.8</v>
      </c>
      <c r="T204" s="128">
        <v>3.9</v>
      </c>
      <c r="U204" s="128">
        <v>3.83</v>
      </c>
      <c r="V204" s="128">
        <v>3.9704</v>
      </c>
      <c r="W204" s="128">
        <v>4.0432</v>
      </c>
      <c r="X204" s="128">
        <v>3.9928</v>
      </c>
      <c r="Y204" s="128">
        <v>4.0376</v>
      </c>
      <c r="Z204" s="128">
        <v>4.144</v>
      </c>
      <c r="AA204" s="128">
        <v>4.1384</v>
      </c>
      <c r="AB204" s="128">
        <v>4.0488</v>
      </c>
      <c r="AC204" s="128">
        <v>4.1328</v>
      </c>
      <c r="AD204" s="128">
        <v>3.9536</v>
      </c>
      <c r="AE204" s="128">
        <v>6.65</v>
      </c>
      <c r="AF204" s="128">
        <v>6.73</v>
      </c>
      <c r="AG204" s="128">
        <v>6.84</v>
      </c>
      <c r="AH204" s="128">
        <v>6.73</v>
      </c>
      <c r="AI204" s="128">
        <v>6.9</v>
      </c>
      <c r="AJ204" s="128">
        <v>6.93</v>
      </c>
      <c r="AK204" s="128">
        <v>6.73</v>
      </c>
      <c r="AL204" s="128">
        <v>6.97</v>
      </c>
      <c r="AM204" s="128">
        <v>6.85</v>
      </c>
      <c r="AO204" s="122">
        <f t="shared" si="21"/>
        <v>2007.02</v>
      </c>
      <c r="AP204" s="143">
        <f aca="true" t="shared" si="22" ref="AP204:AP267">SUMPRODUCT(D204:L204,D$8:L$8)</f>
        <v>4.88</v>
      </c>
      <c r="AQ204" s="143">
        <f aca="true" t="shared" si="23" ref="AQ204:AQ267">SUMPRODUCT(M204:U204,M$8:U$8)</f>
        <v>3.98</v>
      </c>
      <c r="AR204" s="143">
        <f aca="true" t="shared" si="24" ref="AR204:AR267">SUMPRODUCT(V204:AD204,V$8:AD$8)*0.56</f>
        <v>2.317504</v>
      </c>
      <c r="AS204" s="143">
        <f aca="true" t="shared" si="25" ref="AS204:AS267">SUMPRODUCT(AE204:AM204,AE$8:AM$8)</f>
        <v>6.93</v>
      </c>
    </row>
    <row r="205" spans="2:45" ht="14.25">
      <c r="B205" s="15">
        <f t="shared" si="19"/>
        <v>2007</v>
      </c>
      <c r="C205" s="10" t="str">
        <f t="shared" si="20"/>
        <v>Mar</v>
      </c>
      <c r="D205" s="128">
        <v>4.47</v>
      </c>
      <c r="E205" s="128">
        <v>4.58</v>
      </c>
      <c r="F205" s="128">
        <v>4.59</v>
      </c>
      <c r="G205" s="128">
        <v>4.71</v>
      </c>
      <c r="H205" s="128">
        <v>4.72</v>
      </c>
      <c r="I205" s="128">
        <v>4.76</v>
      </c>
      <c r="J205" s="128">
        <v>4.72</v>
      </c>
      <c r="K205" s="128">
        <v>4.81</v>
      </c>
      <c r="L205" s="128">
        <v>4.68</v>
      </c>
      <c r="M205" s="128">
        <v>3.67</v>
      </c>
      <c r="N205" s="128">
        <v>3.78</v>
      </c>
      <c r="O205" s="128">
        <v>3.9</v>
      </c>
      <c r="P205" s="128">
        <v>3.59</v>
      </c>
      <c r="Q205" s="128">
        <v>3.69</v>
      </c>
      <c r="R205" s="128">
        <v>3.77</v>
      </c>
      <c r="S205" s="128">
        <v>3.62</v>
      </c>
      <c r="T205" s="128">
        <v>3.73</v>
      </c>
      <c r="U205" s="128">
        <v>3.6</v>
      </c>
      <c r="V205" s="128">
        <v>3.5056</v>
      </c>
      <c r="W205" s="128">
        <v>3.5728</v>
      </c>
      <c r="X205" s="128">
        <v>3.64</v>
      </c>
      <c r="Y205" s="128">
        <v>3.5224</v>
      </c>
      <c r="Z205" s="128">
        <v>3.6064</v>
      </c>
      <c r="AA205" s="128">
        <v>3.6792</v>
      </c>
      <c r="AB205" s="128">
        <v>3.5616</v>
      </c>
      <c r="AC205" s="128">
        <v>3.7072</v>
      </c>
      <c r="AD205" s="128">
        <v>3.528</v>
      </c>
      <c r="AE205" s="128">
        <v>6.71</v>
      </c>
      <c r="AF205" s="128">
        <v>6.73</v>
      </c>
      <c r="AG205" s="128">
        <v>6.78</v>
      </c>
      <c r="AH205" s="128">
        <v>6.73</v>
      </c>
      <c r="AI205" s="128">
        <v>6.85</v>
      </c>
      <c r="AJ205" s="128">
        <v>6.99</v>
      </c>
      <c r="AK205" s="128">
        <v>6.94</v>
      </c>
      <c r="AL205" s="128">
        <v>7.05</v>
      </c>
      <c r="AM205" s="128">
        <v>6.94</v>
      </c>
      <c r="AO205" s="122">
        <f t="shared" si="21"/>
        <v>2007.03</v>
      </c>
      <c r="AP205" s="143">
        <f t="shared" si="22"/>
        <v>4.76</v>
      </c>
      <c r="AQ205" s="143">
        <f t="shared" si="23"/>
        <v>3.77</v>
      </c>
      <c r="AR205" s="143">
        <f t="shared" si="24"/>
        <v>2.060352</v>
      </c>
      <c r="AS205" s="143">
        <f t="shared" si="25"/>
        <v>6.99</v>
      </c>
    </row>
    <row r="206" spans="2:45" ht="14.25">
      <c r="B206" s="15">
        <f t="shared" si="19"/>
        <v>2007</v>
      </c>
      <c r="C206" s="10" t="str">
        <f t="shared" si="20"/>
        <v>Apr</v>
      </c>
      <c r="D206" s="128">
        <v>4.77</v>
      </c>
      <c r="E206" s="128">
        <v>4.88</v>
      </c>
      <c r="F206" s="128">
        <v>4.78</v>
      </c>
      <c r="G206" s="128">
        <v>4.93</v>
      </c>
      <c r="H206" s="128">
        <v>5.05</v>
      </c>
      <c r="I206" s="128">
        <v>4.97</v>
      </c>
      <c r="J206" s="128">
        <v>4.9</v>
      </c>
      <c r="K206" s="128">
        <v>4.93</v>
      </c>
      <c r="L206" s="128">
        <v>4.92</v>
      </c>
      <c r="M206" s="128">
        <v>3.53</v>
      </c>
      <c r="N206" s="128">
        <v>3.59</v>
      </c>
      <c r="O206" s="128">
        <v>3.72</v>
      </c>
      <c r="P206" s="128">
        <v>3.47</v>
      </c>
      <c r="Q206" s="128">
        <v>3.65</v>
      </c>
      <c r="R206" s="128">
        <v>3.57</v>
      </c>
      <c r="S206" s="128">
        <v>3.46</v>
      </c>
      <c r="T206" s="128">
        <v>3.53</v>
      </c>
      <c r="U206" s="128">
        <v>3.51</v>
      </c>
      <c r="V206" s="128">
        <v>3.3264</v>
      </c>
      <c r="W206" s="128">
        <v>3.3656</v>
      </c>
      <c r="X206" s="128">
        <v>3.4776</v>
      </c>
      <c r="Y206" s="128">
        <v>3.3096</v>
      </c>
      <c r="Z206" s="128">
        <v>3.2704</v>
      </c>
      <c r="AA206" s="128">
        <v>3.332</v>
      </c>
      <c r="AB206" s="128">
        <v>3.2704</v>
      </c>
      <c r="AC206" s="128">
        <v>3.2704</v>
      </c>
      <c r="AD206" s="128">
        <v>3.08</v>
      </c>
      <c r="AE206" s="128">
        <v>6.64</v>
      </c>
      <c r="AF206" s="128">
        <v>6.68</v>
      </c>
      <c r="AG206" s="128">
        <v>6.76</v>
      </c>
      <c r="AH206" s="128">
        <v>6.7</v>
      </c>
      <c r="AI206" s="128">
        <v>6.7</v>
      </c>
      <c r="AJ206" s="128">
        <v>6.93</v>
      </c>
      <c r="AK206" s="128">
        <v>6.92</v>
      </c>
      <c r="AL206" s="128">
        <v>6.97</v>
      </c>
      <c r="AM206" s="128">
        <v>6.89</v>
      </c>
      <c r="AO206" s="122">
        <f t="shared" si="21"/>
        <v>2007.04</v>
      </c>
      <c r="AP206" s="143">
        <f t="shared" si="22"/>
        <v>4.97</v>
      </c>
      <c r="AQ206" s="143">
        <f t="shared" si="23"/>
        <v>3.57</v>
      </c>
      <c r="AR206" s="143">
        <f t="shared" si="24"/>
        <v>1.86592</v>
      </c>
      <c r="AS206" s="143">
        <f t="shared" si="25"/>
        <v>6.93</v>
      </c>
    </row>
    <row r="207" spans="2:45" ht="14.25">
      <c r="B207" s="15">
        <f t="shared" si="19"/>
        <v>2007</v>
      </c>
      <c r="C207" s="10" t="str">
        <f t="shared" si="20"/>
        <v>May</v>
      </c>
      <c r="D207" s="128">
        <v>4.64</v>
      </c>
      <c r="E207" s="128">
        <v>4.56</v>
      </c>
      <c r="F207" s="128">
        <v>4.61</v>
      </c>
      <c r="G207" s="128">
        <v>4.79</v>
      </c>
      <c r="H207" s="128">
        <v>4.92</v>
      </c>
      <c r="I207" s="128">
        <v>4.76</v>
      </c>
      <c r="J207" s="128">
        <v>4.78</v>
      </c>
      <c r="K207" s="128">
        <v>4.87</v>
      </c>
      <c r="L207" s="128">
        <v>4.75</v>
      </c>
      <c r="M207" s="128">
        <v>3.58</v>
      </c>
      <c r="N207" s="128">
        <v>3.66</v>
      </c>
      <c r="O207" s="128">
        <v>3.66</v>
      </c>
      <c r="P207" s="128">
        <v>3.45</v>
      </c>
      <c r="Q207" s="128">
        <v>3.59</v>
      </c>
      <c r="R207" s="128">
        <v>3.53</v>
      </c>
      <c r="S207" s="128">
        <v>3.47</v>
      </c>
      <c r="T207" s="128">
        <v>3.55</v>
      </c>
      <c r="U207" s="128">
        <v>3.55</v>
      </c>
      <c r="V207" s="128">
        <v>3.7632</v>
      </c>
      <c r="W207" s="128">
        <v>3.64</v>
      </c>
      <c r="X207" s="128">
        <v>3.6288</v>
      </c>
      <c r="Y207" s="128">
        <v>3.556</v>
      </c>
      <c r="Z207" s="128">
        <v>3.7856</v>
      </c>
      <c r="AA207" s="128">
        <v>3.7016</v>
      </c>
      <c r="AB207" s="128">
        <v>3.6512</v>
      </c>
      <c r="AC207" s="128">
        <v>3.7968</v>
      </c>
      <c r="AD207" s="128">
        <v>3.5728</v>
      </c>
      <c r="AE207" s="128">
        <v>7.45</v>
      </c>
      <c r="AF207" s="128">
        <v>7.4</v>
      </c>
      <c r="AG207" s="128">
        <v>7.38</v>
      </c>
      <c r="AH207" s="128">
        <v>7.33</v>
      </c>
      <c r="AI207" s="128">
        <v>7.53</v>
      </c>
      <c r="AJ207" s="128">
        <v>7.65</v>
      </c>
      <c r="AK207" s="128">
        <v>7.52</v>
      </c>
      <c r="AL207" s="128">
        <v>7.66</v>
      </c>
      <c r="AM207" s="128">
        <v>7.55</v>
      </c>
      <c r="AO207" s="122">
        <f t="shared" si="21"/>
        <v>2007.05</v>
      </c>
      <c r="AP207" s="143">
        <f t="shared" si="22"/>
        <v>4.76</v>
      </c>
      <c r="AQ207" s="143">
        <f t="shared" si="23"/>
        <v>3.53</v>
      </c>
      <c r="AR207" s="143">
        <f t="shared" si="24"/>
        <v>2.072896</v>
      </c>
      <c r="AS207" s="143">
        <f t="shared" si="25"/>
        <v>7.65</v>
      </c>
    </row>
    <row r="208" spans="2:45" ht="14.25">
      <c r="B208" s="15">
        <f t="shared" si="19"/>
        <v>2007</v>
      </c>
      <c r="C208" s="10" t="str">
        <f t="shared" si="20"/>
        <v>Jun</v>
      </c>
      <c r="D208" s="128">
        <v>4.94</v>
      </c>
      <c r="E208" s="128">
        <v>5.04</v>
      </c>
      <c r="F208" s="128">
        <v>5</v>
      </c>
      <c r="G208" s="128">
        <v>5.01</v>
      </c>
      <c r="H208" s="128">
        <v>5.12</v>
      </c>
      <c r="I208" s="128">
        <v>5.11</v>
      </c>
      <c r="J208" s="128">
        <v>5.12</v>
      </c>
      <c r="K208" s="128">
        <v>5</v>
      </c>
      <c r="L208" s="128">
        <v>5.12</v>
      </c>
      <c r="M208" s="128">
        <v>3.83</v>
      </c>
      <c r="N208" s="128">
        <v>3.93</v>
      </c>
      <c r="O208" s="128">
        <v>3.92</v>
      </c>
      <c r="P208" s="128">
        <v>3.59</v>
      </c>
      <c r="Q208" s="128">
        <v>3.89</v>
      </c>
      <c r="R208" s="128">
        <v>3.85</v>
      </c>
      <c r="S208" s="128">
        <v>3.72</v>
      </c>
      <c r="T208" s="128">
        <v>3.8</v>
      </c>
      <c r="U208" s="128">
        <v>3.86</v>
      </c>
      <c r="V208" s="128">
        <v>3.5616</v>
      </c>
      <c r="W208" s="128">
        <v>3.6064</v>
      </c>
      <c r="X208" s="128">
        <v>3.4832</v>
      </c>
      <c r="Y208" s="128">
        <v>3.5784</v>
      </c>
      <c r="Z208" s="128">
        <v>3.5448</v>
      </c>
      <c r="AA208" s="128">
        <v>3.5168</v>
      </c>
      <c r="AB208" s="128">
        <v>3.444</v>
      </c>
      <c r="AC208" s="128">
        <v>3.6064</v>
      </c>
      <c r="AD208" s="128">
        <v>3.4776</v>
      </c>
      <c r="AE208" s="128">
        <v>7.49</v>
      </c>
      <c r="AF208" s="128">
        <v>7.44</v>
      </c>
      <c r="AG208" s="128">
        <v>7.42</v>
      </c>
      <c r="AH208" s="128">
        <v>7.37</v>
      </c>
      <c r="AI208" s="128">
        <v>7.57</v>
      </c>
      <c r="AJ208" s="128">
        <v>7.69</v>
      </c>
      <c r="AK208" s="128">
        <v>7.56</v>
      </c>
      <c r="AL208" s="128">
        <v>7.7</v>
      </c>
      <c r="AM208" s="128">
        <v>7.59</v>
      </c>
      <c r="AO208" s="122">
        <f t="shared" si="21"/>
        <v>2007.06</v>
      </c>
      <c r="AP208" s="143">
        <f t="shared" si="22"/>
        <v>5.11</v>
      </c>
      <c r="AQ208" s="143">
        <f t="shared" si="23"/>
        <v>3.85</v>
      </c>
      <c r="AR208" s="143">
        <f t="shared" si="24"/>
        <v>1.969408</v>
      </c>
      <c r="AS208" s="143">
        <f t="shared" si="25"/>
        <v>7.69</v>
      </c>
    </row>
    <row r="209" spans="2:45" ht="14.25">
      <c r="B209" s="15">
        <f t="shared" si="19"/>
        <v>2007</v>
      </c>
      <c r="C209" s="10" t="str">
        <f t="shared" si="20"/>
        <v>Jul</v>
      </c>
      <c r="D209" s="128">
        <v>5.1</v>
      </c>
      <c r="E209" s="128">
        <v>5.12</v>
      </c>
      <c r="F209" s="128">
        <v>5.16</v>
      </c>
      <c r="G209" s="128">
        <v>5.21</v>
      </c>
      <c r="H209" s="128">
        <v>5.3</v>
      </c>
      <c r="I209" s="128">
        <v>5.17</v>
      </c>
      <c r="J209" s="128">
        <v>5.25</v>
      </c>
      <c r="K209" s="128">
        <v>5.31</v>
      </c>
      <c r="L209" s="128">
        <v>5.39</v>
      </c>
      <c r="M209" s="128">
        <v>3.62</v>
      </c>
      <c r="N209" s="128">
        <v>3.82</v>
      </c>
      <c r="O209" s="128">
        <v>3.73</v>
      </c>
      <c r="P209" s="128">
        <v>3.5</v>
      </c>
      <c r="Q209" s="128">
        <v>3.63</v>
      </c>
      <c r="R209" s="128">
        <v>3.58</v>
      </c>
      <c r="S209" s="128">
        <v>3.44</v>
      </c>
      <c r="T209" s="128">
        <v>3.55</v>
      </c>
      <c r="U209" s="128">
        <v>3.78</v>
      </c>
      <c r="V209" s="128">
        <v>3.4328</v>
      </c>
      <c r="W209" s="128">
        <v>3.4328</v>
      </c>
      <c r="X209" s="128">
        <v>3.5056</v>
      </c>
      <c r="Y209" s="128">
        <v>3.3824</v>
      </c>
      <c r="Z209" s="128">
        <v>3.3992</v>
      </c>
      <c r="AA209" s="128">
        <v>3.3376</v>
      </c>
      <c r="AB209" s="128">
        <v>3.2312</v>
      </c>
      <c r="AC209" s="128">
        <v>3.4104</v>
      </c>
      <c r="AD209" s="128">
        <v>3.1472</v>
      </c>
      <c r="AE209" s="128">
        <v>7.94</v>
      </c>
      <c r="AF209" s="128">
        <v>7.79</v>
      </c>
      <c r="AG209" s="128">
        <v>7.67</v>
      </c>
      <c r="AH209" s="128">
        <v>7.68</v>
      </c>
      <c r="AI209" s="128">
        <v>7.89</v>
      </c>
      <c r="AJ209" s="128">
        <v>8.05</v>
      </c>
      <c r="AK209" s="128">
        <v>7.9</v>
      </c>
      <c r="AL209" s="128">
        <v>7.87</v>
      </c>
      <c r="AM209" s="128">
        <v>7.74</v>
      </c>
      <c r="AO209" s="122">
        <f t="shared" si="21"/>
        <v>2007.07</v>
      </c>
      <c r="AP209" s="143">
        <f t="shared" si="22"/>
        <v>5.17</v>
      </c>
      <c r="AQ209" s="143">
        <f t="shared" si="23"/>
        <v>3.58</v>
      </c>
      <c r="AR209" s="143">
        <f t="shared" si="24"/>
        <v>1.8690560000000003</v>
      </c>
      <c r="AS209" s="143">
        <f t="shared" si="25"/>
        <v>8.05</v>
      </c>
    </row>
    <row r="210" spans="2:45" ht="14.25">
      <c r="B210" s="15">
        <f t="shared" si="19"/>
        <v>2007</v>
      </c>
      <c r="C210" s="10" t="str">
        <f t="shared" si="20"/>
        <v>Aug</v>
      </c>
      <c r="D210" s="128">
        <v>5.73</v>
      </c>
      <c r="E210" s="128">
        <v>5.82</v>
      </c>
      <c r="F210" s="128">
        <v>5.75</v>
      </c>
      <c r="G210" s="128">
        <v>5.9</v>
      </c>
      <c r="H210" s="128">
        <v>6.05</v>
      </c>
      <c r="I210" s="128">
        <v>5.89</v>
      </c>
      <c r="J210" s="128">
        <v>6</v>
      </c>
      <c r="K210" s="128">
        <v>5.95</v>
      </c>
      <c r="L210" s="128">
        <v>5.73</v>
      </c>
      <c r="M210" s="128">
        <v>3.28</v>
      </c>
      <c r="N210" s="128">
        <v>3.33</v>
      </c>
      <c r="O210" s="128">
        <v>3.34</v>
      </c>
      <c r="P210" s="128">
        <v>3.21</v>
      </c>
      <c r="Q210" s="128">
        <v>3.33</v>
      </c>
      <c r="R210" s="128">
        <v>3.33</v>
      </c>
      <c r="S210" s="128">
        <v>3.09</v>
      </c>
      <c r="T210" s="128">
        <v>3.18</v>
      </c>
      <c r="U210" s="128">
        <v>3.19</v>
      </c>
      <c r="V210" s="128">
        <v>3.052</v>
      </c>
      <c r="W210" s="128">
        <v>3.1024</v>
      </c>
      <c r="X210" s="128">
        <v>3.0016</v>
      </c>
      <c r="Y210" s="128">
        <v>3.1808</v>
      </c>
      <c r="Z210" s="128">
        <v>3.2312</v>
      </c>
      <c r="AA210" s="128">
        <v>3.1976</v>
      </c>
      <c r="AB210" s="128">
        <v>2.9736</v>
      </c>
      <c r="AC210" s="128">
        <v>3.2704</v>
      </c>
      <c r="AD210" s="128">
        <v>3.0632</v>
      </c>
      <c r="AE210" s="128">
        <v>7.58</v>
      </c>
      <c r="AF210" s="128">
        <v>7.52</v>
      </c>
      <c r="AG210" s="128">
        <v>7.5</v>
      </c>
      <c r="AH210" s="128">
        <v>7.55</v>
      </c>
      <c r="AI210" s="128">
        <v>7.8</v>
      </c>
      <c r="AJ210" s="128">
        <v>7.84</v>
      </c>
      <c r="AK210" s="128">
        <v>7.92</v>
      </c>
      <c r="AL210" s="128">
        <v>8.26</v>
      </c>
      <c r="AM210" s="128">
        <v>7.87</v>
      </c>
      <c r="AO210" s="122">
        <f t="shared" si="21"/>
        <v>2007.08</v>
      </c>
      <c r="AP210" s="143">
        <f t="shared" si="22"/>
        <v>5.89</v>
      </c>
      <c r="AQ210" s="143">
        <f t="shared" si="23"/>
        <v>3.33</v>
      </c>
      <c r="AR210" s="143">
        <f t="shared" si="24"/>
        <v>1.7906560000000002</v>
      </c>
      <c r="AS210" s="143">
        <f t="shared" si="25"/>
        <v>7.84</v>
      </c>
    </row>
    <row r="211" spans="2:45" ht="14.25">
      <c r="B211" s="15">
        <f t="shared" si="19"/>
        <v>2007</v>
      </c>
      <c r="C211" s="10" t="str">
        <f t="shared" si="20"/>
        <v>Sep</v>
      </c>
      <c r="D211" s="128">
        <v>7.1</v>
      </c>
      <c r="E211" s="128">
        <v>6.6</v>
      </c>
      <c r="F211" s="128">
        <v>7.14</v>
      </c>
      <c r="G211" s="128">
        <v>7.29</v>
      </c>
      <c r="H211" s="128">
        <v>7.17</v>
      </c>
      <c r="I211" s="128">
        <v>7.08</v>
      </c>
      <c r="J211" s="128">
        <v>7.21</v>
      </c>
      <c r="K211" s="128">
        <v>7.39</v>
      </c>
      <c r="L211" s="128">
        <v>7.01</v>
      </c>
      <c r="M211" s="128">
        <v>3.27</v>
      </c>
      <c r="N211" s="128">
        <v>3.36</v>
      </c>
      <c r="O211" s="128">
        <v>3.67</v>
      </c>
      <c r="P211" s="128">
        <v>3.24</v>
      </c>
      <c r="Q211" s="128">
        <v>3.48</v>
      </c>
      <c r="R211" s="128">
        <v>3.58</v>
      </c>
      <c r="S211" s="128">
        <v>3.24</v>
      </c>
      <c r="T211" s="128">
        <v>3.28</v>
      </c>
      <c r="U211" s="128">
        <v>3.3</v>
      </c>
      <c r="V211" s="128">
        <v>3.0968</v>
      </c>
      <c r="W211" s="128">
        <v>3.2312</v>
      </c>
      <c r="X211" s="128">
        <v>3.3208</v>
      </c>
      <c r="Y211" s="128">
        <v>3.3544</v>
      </c>
      <c r="Z211" s="128">
        <v>3.4608</v>
      </c>
      <c r="AA211" s="128">
        <v>3.444</v>
      </c>
      <c r="AB211" s="128">
        <v>3.388</v>
      </c>
      <c r="AC211" s="128">
        <v>3.4664</v>
      </c>
      <c r="AD211" s="128">
        <v>3.304</v>
      </c>
      <c r="AE211" s="128">
        <v>8.21</v>
      </c>
      <c r="AF211" s="128">
        <v>8.28</v>
      </c>
      <c r="AG211" s="128">
        <v>8.38</v>
      </c>
      <c r="AH211" s="128">
        <v>8.27</v>
      </c>
      <c r="AI211" s="128">
        <v>8.43</v>
      </c>
      <c r="AJ211" s="128">
        <v>8.5</v>
      </c>
      <c r="AK211" s="128">
        <v>8.54</v>
      </c>
      <c r="AL211" s="128">
        <v>8.59</v>
      </c>
      <c r="AM211" s="128">
        <v>8.46</v>
      </c>
      <c r="AO211" s="122">
        <f t="shared" si="21"/>
        <v>2007.09</v>
      </c>
      <c r="AP211" s="143">
        <f t="shared" si="22"/>
        <v>7.08</v>
      </c>
      <c r="AQ211" s="143">
        <f t="shared" si="23"/>
        <v>3.58</v>
      </c>
      <c r="AR211" s="143">
        <f t="shared" si="24"/>
        <v>1.9286400000000001</v>
      </c>
      <c r="AS211" s="143">
        <f t="shared" si="25"/>
        <v>8.5</v>
      </c>
    </row>
    <row r="212" spans="2:45" ht="14.25">
      <c r="B212" s="15">
        <f t="shared" si="19"/>
        <v>2007</v>
      </c>
      <c r="C212" s="10" t="str">
        <f t="shared" si="20"/>
        <v>Oct</v>
      </c>
      <c r="D212" s="128">
        <v>7.47</v>
      </c>
      <c r="E212" s="128">
        <v>7.55</v>
      </c>
      <c r="F212" s="128">
        <v>7.49</v>
      </c>
      <c r="G212" s="128">
        <v>7.67</v>
      </c>
      <c r="H212" s="128">
        <v>7.8</v>
      </c>
      <c r="I212" s="128">
        <v>7.75</v>
      </c>
      <c r="J212" s="128">
        <v>7.68</v>
      </c>
      <c r="K212" s="128">
        <v>7.67</v>
      </c>
      <c r="L212" s="128">
        <v>7.56</v>
      </c>
      <c r="M212" s="128">
        <v>3.3</v>
      </c>
      <c r="N212" s="128">
        <v>3.5</v>
      </c>
      <c r="O212" s="128">
        <v>3.74</v>
      </c>
      <c r="P212" s="128">
        <v>3.32</v>
      </c>
      <c r="Q212" s="128">
        <v>3.6</v>
      </c>
      <c r="R212" s="128">
        <v>3.69</v>
      </c>
      <c r="S212" s="128">
        <v>3.36</v>
      </c>
      <c r="T212" s="128">
        <v>3.47</v>
      </c>
      <c r="U212" s="128">
        <v>3.48</v>
      </c>
      <c r="V212" s="128">
        <v>3.1248</v>
      </c>
      <c r="W212" s="128">
        <v>3.2984</v>
      </c>
      <c r="X212" s="128">
        <v>3.3376</v>
      </c>
      <c r="Y212" s="128">
        <v>3.276</v>
      </c>
      <c r="Z212" s="128">
        <v>3.4832</v>
      </c>
      <c r="AA212" s="128">
        <v>3.4384</v>
      </c>
      <c r="AB212" s="128">
        <v>3.3376</v>
      </c>
      <c r="AC212" s="128">
        <v>3.4888</v>
      </c>
      <c r="AD212" s="128">
        <v>3.3992</v>
      </c>
      <c r="AE212" s="128">
        <v>8.08</v>
      </c>
      <c r="AF212" s="128">
        <v>8.24</v>
      </c>
      <c r="AG212" s="128">
        <v>8.43</v>
      </c>
      <c r="AH212" s="128">
        <v>8.27</v>
      </c>
      <c r="AI212" s="128">
        <v>8.65</v>
      </c>
      <c r="AJ212" s="128">
        <v>8.67</v>
      </c>
      <c r="AK212" s="128">
        <v>8.55</v>
      </c>
      <c r="AL212" s="128">
        <v>8.87</v>
      </c>
      <c r="AM212" s="128">
        <v>8.83</v>
      </c>
      <c r="AO212" s="122">
        <f t="shared" si="21"/>
        <v>2007.1</v>
      </c>
      <c r="AP212" s="143">
        <f t="shared" si="22"/>
        <v>7.75</v>
      </c>
      <c r="AQ212" s="143">
        <f t="shared" si="23"/>
        <v>3.69</v>
      </c>
      <c r="AR212" s="143">
        <f t="shared" si="24"/>
        <v>1.9255040000000003</v>
      </c>
      <c r="AS212" s="143">
        <f t="shared" si="25"/>
        <v>8.67</v>
      </c>
    </row>
    <row r="213" spans="2:45" ht="14.25">
      <c r="B213" s="15">
        <f t="shared" si="19"/>
        <v>2007</v>
      </c>
      <c r="C213" s="10" t="str">
        <f t="shared" si="20"/>
        <v>Nov</v>
      </c>
      <c r="D213" s="128">
        <v>7.44</v>
      </c>
      <c r="E213" s="128">
        <v>7.48</v>
      </c>
      <c r="F213" s="128">
        <v>7.53</v>
      </c>
      <c r="G213" s="128">
        <v>7.68</v>
      </c>
      <c r="H213" s="128">
        <v>7.78</v>
      </c>
      <c r="I213" s="128">
        <v>7.73</v>
      </c>
      <c r="J213" s="128">
        <v>7.68</v>
      </c>
      <c r="K213" s="128">
        <v>7.7</v>
      </c>
      <c r="L213" s="128">
        <v>7.62</v>
      </c>
      <c r="M213" s="128">
        <v>3.43</v>
      </c>
      <c r="N213" s="128">
        <v>3.61</v>
      </c>
      <c r="O213" s="128">
        <v>3.73</v>
      </c>
      <c r="P213" s="128">
        <v>3.5</v>
      </c>
      <c r="Q213" s="128">
        <v>3.63</v>
      </c>
      <c r="R213" s="128">
        <v>3.72</v>
      </c>
      <c r="S213" s="128">
        <v>3.55</v>
      </c>
      <c r="T213" s="128">
        <v>3.6</v>
      </c>
      <c r="U213" s="128">
        <v>3.69</v>
      </c>
      <c r="V213" s="128">
        <v>3.3096</v>
      </c>
      <c r="W213" s="128">
        <v>3.388</v>
      </c>
      <c r="X213" s="128">
        <v>3.472</v>
      </c>
      <c r="Y213" s="128">
        <v>3.4552</v>
      </c>
      <c r="Z213" s="128">
        <v>3.528</v>
      </c>
      <c r="AA213" s="128">
        <v>3.5504</v>
      </c>
      <c r="AB213" s="128">
        <v>3.4384</v>
      </c>
      <c r="AC213" s="128">
        <v>3.5448</v>
      </c>
      <c r="AD213" s="128">
        <v>3.4384</v>
      </c>
      <c r="AE213" s="128">
        <v>8.51</v>
      </c>
      <c r="AF213" s="128">
        <v>8.92</v>
      </c>
      <c r="AG213" s="128">
        <v>9.37</v>
      </c>
      <c r="AH213" s="128">
        <v>9.32</v>
      </c>
      <c r="AI213" s="128">
        <v>9.17</v>
      </c>
      <c r="AJ213" s="128">
        <v>9.4</v>
      </c>
      <c r="AK213" s="128">
        <v>9.4</v>
      </c>
      <c r="AL213" s="128">
        <v>9.61</v>
      </c>
      <c r="AM213" s="128">
        <v>9.53</v>
      </c>
      <c r="AO213" s="122">
        <f t="shared" si="21"/>
        <v>2007.11</v>
      </c>
      <c r="AP213" s="143">
        <f t="shared" si="22"/>
        <v>7.73</v>
      </c>
      <c r="AQ213" s="143">
        <f t="shared" si="23"/>
        <v>3.72</v>
      </c>
      <c r="AR213" s="143">
        <f t="shared" si="24"/>
        <v>1.988224</v>
      </c>
      <c r="AS213" s="143">
        <f t="shared" si="25"/>
        <v>9.4</v>
      </c>
    </row>
    <row r="214" spans="2:45" ht="14.25">
      <c r="B214" s="15">
        <f t="shared" si="19"/>
        <v>2007</v>
      </c>
      <c r="C214" s="10" t="str">
        <f t="shared" si="20"/>
        <v>Dec</v>
      </c>
      <c r="D214" s="128">
        <v>8.5</v>
      </c>
      <c r="E214" s="128">
        <v>8.45</v>
      </c>
      <c r="F214" s="128">
        <v>8.37</v>
      </c>
      <c r="G214" s="128">
        <v>8.54</v>
      </c>
      <c r="H214" s="128">
        <v>8.64</v>
      </c>
      <c r="I214" s="128">
        <v>8.25</v>
      </c>
      <c r="J214" s="128">
        <v>8.62</v>
      </c>
      <c r="K214" s="128">
        <v>8.67</v>
      </c>
      <c r="L214" s="128">
        <v>8.62</v>
      </c>
      <c r="M214" s="128">
        <v>3.81</v>
      </c>
      <c r="N214" s="128">
        <v>4.01</v>
      </c>
      <c r="O214" s="128">
        <v>4.13</v>
      </c>
      <c r="P214" s="128">
        <v>3.95</v>
      </c>
      <c r="Q214" s="128">
        <v>4.05</v>
      </c>
      <c r="R214" s="128">
        <v>3.97</v>
      </c>
      <c r="S214" s="128">
        <v>3.94</v>
      </c>
      <c r="T214" s="128">
        <v>3.84</v>
      </c>
      <c r="U214" s="128">
        <v>3.98</v>
      </c>
      <c r="V214" s="128">
        <v>3.6456</v>
      </c>
      <c r="W214" s="128">
        <v>3.78</v>
      </c>
      <c r="X214" s="128">
        <v>3.7912</v>
      </c>
      <c r="Y214" s="128">
        <v>3.836</v>
      </c>
      <c r="Z214" s="128">
        <v>3.92</v>
      </c>
      <c r="AA214" s="128">
        <v>3.8528</v>
      </c>
      <c r="AB214" s="128">
        <v>3.8976</v>
      </c>
      <c r="AC214" s="128">
        <v>3.8584</v>
      </c>
      <c r="AD214" s="128">
        <v>3.7968</v>
      </c>
      <c r="AE214" s="128">
        <v>9.8</v>
      </c>
      <c r="AF214" s="128">
        <v>9.88</v>
      </c>
      <c r="AG214" s="128">
        <v>10</v>
      </c>
      <c r="AH214" s="128">
        <v>10.1</v>
      </c>
      <c r="AI214" s="128">
        <v>10.4</v>
      </c>
      <c r="AJ214" s="128">
        <v>10.2</v>
      </c>
      <c r="AK214" s="128">
        <v>10.3</v>
      </c>
      <c r="AL214" s="128">
        <v>10.4</v>
      </c>
      <c r="AM214" s="128">
        <v>10.6</v>
      </c>
      <c r="AO214" s="122">
        <f t="shared" si="21"/>
        <v>2007.12</v>
      </c>
      <c r="AP214" s="143">
        <f t="shared" si="22"/>
        <v>8.25</v>
      </c>
      <c r="AQ214" s="143">
        <f t="shared" si="23"/>
        <v>3.97</v>
      </c>
      <c r="AR214" s="143">
        <f t="shared" si="24"/>
        <v>2.157568</v>
      </c>
      <c r="AS214" s="143">
        <f t="shared" si="25"/>
        <v>10.2</v>
      </c>
    </row>
    <row r="215" spans="2:45" ht="14.25">
      <c r="B215" s="15">
        <f t="shared" si="19"/>
        <v>2008</v>
      </c>
      <c r="C215" s="10" t="str">
        <f t="shared" si="20"/>
        <v>Jan</v>
      </c>
      <c r="D215" s="128">
        <v>8.04</v>
      </c>
      <c r="E215" s="128">
        <v>7.97</v>
      </c>
      <c r="F215" s="128">
        <v>7.93</v>
      </c>
      <c r="G215" s="128">
        <v>7.99</v>
      </c>
      <c r="H215" s="128">
        <v>8.11</v>
      </c>
      <c r="I215" s="128">
        <v>8.02</v>
      </c>
      <c r="J215" s="128">
        <v>8.08</v>
      </c>
      <c r="K215" s="128">
        <v>8.14</v>
      </c>
      <c r="L215" s="128">
        <v>8.09</v>
      </c>
      <c r="M215" s="128">
        <v>4.28</v>
      </c>
      <c r="N215" s="128">
        <v>4.38</v>
      </c>
      <c r="O215" s="128">
        <v>4.48</v>
      </c>
      <c r="P215" s="128">
        <v>4.24</v>
      </c>
      <c r="Q215" s="128">
        <v>4.41</v>
      </c>
      <c r="R215" s="128">
        <v>4.44</v>
      </c>
      <c r="S215" s="128">
        <v>4.28</v>
      </c>
      <c r="T215" s="128">
        <v>4.32</v>
      </c>
      <c r="U215" s="128">
        <v>4.28</v>
      </c>
      <c r="V215" s="128">
        <v>4.17</v>
      </c>
      <c r="W215" s="128">
        <v>4.14</v>
      </c>
      <c r="X215" s="128">
        <v>4.21</v>
      </c>
      <c r="Y215" s="128">
        <v>4.19</v>
      </c>
      <c r="Z215" s="128">
        <v>4.27</v>
      </c>
      <c r="AA215" s="128">
        <v>4.3</v>
      </c>
      <c r="AB215" s="128">
        <v>4.31</v>
      </c>
      <c r="AC215" s="128">
        <v>4.26</v>
      </c>
      <c r="AD215" s="128">
        <v>4.32</v>
      </c>
      <c r="AE215" s="128">
        <v>10.4</v>
      </c>
      <c r="AF215" s="128">
        <v>10.4</v>
      </c>
      <c r="AG215" s="128">
        <v>10.7</v>
      </c>
      <c r="AH215" s="128">
        <v>10.5</v>
      </c>
      <c r="AI215" s="128">
        <v>10.7</v>
      </c>
      <c r="AJ215" s="128">
        <v>10.8</v>
      </c>
      <c r="AK215" s="128">
        <v>10.4</v>
      </c>
      <c r="AL215" s="128">
        <v>10.7</v>
      </c>
      <c r="AM215" s="128">
        <v>10.8</v>
      </c>
      <c r="AO215" s="122">
        <f t="shared" si="21"/>
        <v>2008.01</v>
      </c>
      <c r="AP215" s="143">
        <f t="shared" si="22"/>
        <v>8.02</v>
      </c>
      <c r="AQ215" s="143">
        <f t="shared" si="23"/>
        <v>4.44</v>
      </c>
      <c r="AR215" s="143">
        <f t="shared" si="24"/>
        <v>2.408</v>
      </c>
      <c r="AS215" s="143">
        <f t="shared" si="25"/>
        <v>10.8</v>
      </c>
    </row>
    <row r="216" spans="2:45" ht="14.25">
      <c r="B216" s="15">
        <f aca="true" t="shared" si="26" ref="B216:B279">B204+1</f>
        <v>2008</v>
      </c>
      <c r="C216" s="10" t="str">
        <f aca="true" t="shared" si="27" ref="C216:C279">C204</f>
        <v>Feb</v>
      </c>
      <c r="D216" s="128">
        <v>9.51</v>
      </c>
      <c r="E216" s="128">
        <v>9.4</v>
      </c>
      <c r="F216" s="128">
        <v>9.37</v>
      </c>
      <c r="G216" s="128">
        <v>9.12</v>
      </c>
      <c r="H216" s="128">
        <v>9.24</v>
      </c>
      <c r="I216" s="128">
        <v>9.17</v>
      </c>
      <c r="J216" s="128">
        <v>9.16</v>
      </c>
      <c r="K216" s="128">
        <v>9.34</v>
      </c>
      <c r="L216" s="128">
        <v>9.51</v>
      </c>
      <c r="M216" s="128">
        <v>4.7</v>
      </c>
      <c r="N216" s="128">
        <v>4.84</v>
      </c>
      <c r="O216" s="128">
        <v>4.98</v>
      </c>
      <c r="P216" s="128">
        <v>4.7</v>
      </c>
      <c r="Q216" s="128">
        <v>4.85</v>
      </c>
      <c r="R216" s="128">
        <v>4.95</v>
      </c>
      <c r="S216" s="128">
        <v>4.83</v>
      </c>
      <c r="T216" s="128">
        <v>4.71</v>
      </c>
      <c r="U216" s="128">
        <v>4.81</v>
      </c>
      <c r="V216" s="128">
        <v>4.54</v>
      </c>
      <c r="W216" s="128">
        <v>4.75</v>
      </c>
      <c r="X216" s="128">
        <v>4.82</v>
      </c>
      <c r="Y216" s="128">
        <v>4.71</v>
      </c>
      <c r="Z216" s="128">
        <v>4.79</v>
      </c>
      <c r="AA216" s="128">
        <v>4.91</v>
      </c>
      <c r="AB216" s="128">
        <v>4.77</v>
      </c>
      <c r="AC216" s="128">
        <v>4.84</v>
      </c>
      <c r="AD216" s="128">
        <v>4.67</v>
      </c>
      <c r="AE216" s="128">
        <v>12.4</v>
      </c>
      <c r="AF216" s="128">
        <v>12.19</v>
      </c>
      <c r="AG216" s="128">
        <v>12.1</v>
      </c>
      <c r="AH216" s="128">
        <v>11.5</v>
      </c>
      <c r="AI216" s="128">
        <v>11.4</v>
      </c>
      <c r="AJ216" s="128">
        <v>12.3</v>
      </c>
      <c r="AK216" s="128">
        <v>12.1</v>
      </c>
      <c r="AL216" s="128">
        <v>12.3</v>
      </c>
      <c r="AM216" s="128">
        <v>12.3</v>
      </c>
      <c r="AO216" s="122">
        <f aca="true" t="shared" si="28" ref="AO216:AO279">AO204+1</f>
        <v>2008.02</v>
      </c>
      <c r="AP216" s="143">
        <f t="shared" si="22"/>
        <v>9.17</v>
      </c>
      <c r="AQ216" s="143">
        <f t="shared" si="23"/>
        <v>4.95</v>
      </c>
      <c r="AR216" s="143">
        <f t="shared" si="24"/>
        <v>2.7496000000000005</v>
      </c>
      <c r="AS216" s="143">
        <f t="shared" si="25"/>
        <v>12.3</v>
      </c>
    </row>
    <row r="217" spans="2:45" ht="14.25">
      <c r="B217" s="15">
        <f t="shared" si="26"/>
        <v>2008</v>
      </c>
      <c r="C217" s="10" t="str">
        <f t="shared" si="27"/>
        <v>Mar</v>
      </c>
      <c r="D217" s="128">
        <v>10.3</v>
      </c>
      <c r="E217" s="128">
        <v>10.4</v>
      </c>
      <c r="F217" s="128">
        <v>10.3</v>
      </c>
      <c r="G217" s="128">
        <v>10.7</v>
      </c>
      <c r="H217" s="128">
        <v>10.5</v>
      </c>
      <c r="I217" s="128">
        <v>10.6</v>
      </c>
      <c r="J217" s="128">
        <v>10.4</v>
      </c>
      <c r="K217" s="128">
        <v>10.3</v>
      </c>
      <c r="L217" s="128">
        <v>10.5</v>
      </c>
      <c r="M217" s="128">
        <v>4.94</v>
      </c>
      <c r="N217" s="128">
        <v>5.09</v>
      </c>
      <c r="O217" s="128">
        <v>5.27</v>
      </c>
      <c r="P217" s="128">
        <v>4.88</v>
      </c>
      <c r="Q217" s="128">
        <v>5.06</v>
      </c>
      <c r="R217" s="128">
        <v>5.06</v>
      </c>
      <c r="S217" s="128">
        <v>4.99</v>
      </c>
      <c r="T217" s="128">
        <v>4.98</v>
      </c>
      <c r="U217" s="128">
        <v>4.99</v>
      </c>
      <c r="V217" s="128">
        <v>4.86</v>
      </c>
      <c r="W217" s="128">
        <v>5.02</v>
      </c>
      <c r="X217" s="128">
        <v>5.03</v>
      </c>
      <c r="Y217" s="128">
        <v>4.89</v>
      </c>
      <c r="Z217" s="128">
        <v>4.95</v>
      </c>
      <c r="AA217" s="128">
        <v>5.01</v>
      </c>
      <c r="AB217" s="128">
        <v>4.91</v>
      </c>
      <c r="AC217" s="128">
        <v>5.08</v>
      </c>
      <c r="AD217" s="128">
        <v>4.74</v>
      </c>
      <c r="AE217" s="128">
        <v>12</v>
      </c>
      <c r="AF217" s="128">
        <v>12.09</v>
      </c>
      <c r="AG217" s="128">
        <v>12.3</v>
      </c>
      <c r="AH217" s="128">
        <v>12</v>
      </c>
      <c r="AI217" s="128">
        <v>12.4</v>
      </c>
      <c r="AJ217" s="128">
        <v>12.4</v>
      </c>
      <c r="AK217" s="128">
        <v>12.3</v>
      </c>
      <c r="AL217" s="128">
        <v>12.7</v>
      </c>
      <c r="AM217" s="128">
        <v>12.5</v>
      </c>
      <c r="AO217" s="122">
        <f t="shared" si="28"/>
        <v>2008.03</v>
      </c>
      <c r="AP217" s="143">
        <f t="shared" si="22"/>
        <v>10.6</v>
      </c>
      <c r="AQ217" s="143">
        <f t="shared" si="23"/>
        <v>5.06</v>
      </c>
      <c r="AR217" s="143">
        <f t="shared" si="24"/>
        <v>2.8056</v>
      </c>
      <c r="AS217" s="143">
        <f t="shared" si="25"/>
        <v>12.4</v>
      </c>
    </row>
    <row r="218" spans="2:45" ht="14.25">
      <c r="B218" s="15">
        <f t="shared" si="26"/>
        <v>2008</v>
      </c>
      <c r="C218" s="10" t="str">
        <f t="shared" si="27"/>
        <v>Apr</v>
      </c>
      <c r="D218" s="128">
        <v>9.32</v>
      </c>
      <c r="E218" s="128">
        <v>9.4</v>
      </c>
      <c r="F218" s="128">
        <v>9.31</v>
      </c>
      <c r="G218" s="128">
        <v>9.63</v>
      </c>
      <c r="H218" s="128">
        <v>9.54</v>
      </c>
      <c r="I218" s="128">
        <v>9.42</v>
      </c>
      <c r="J218" s="128">
        <v>9.14</v>
      </c>
      <c r="K218" s="128">
        <v>9.3</v>
      </c>
      <c r="L218" s="128">
        <v>9.33</v>
      </c>
      <c r="M218" s="128">
        <v>5.31</v>
      </c>
      <c r="N218" s="128">
        <v>5.55</v>
      </c>
      <c r="O218" s="128">
        <v>5.68</v>
      </c>
      <c r="P218" s="128">
        <v>5.33</v>
      </c>
      <c r="Q218" s="128">
        <v>5.5</v>
      </c>
      <c r="R218" s="128">
        <v>5.54</v>
      </c>
      <c r="S218" s="128">
        <v>5.38</v>
      </c>
      <c r="T218" s="128">
        <v>5.4</v>
      </c>
      <c r="U218" s="128">
        <v>5.52</v>
      </c>
      <c r="V218" s="128">
        <v>5.07</v>
      </c>
      <c r="W218" s="128">
        <v>5.28</v>
      </c>
      <c r="X218" s="128">
        <v>5.19</v>
      </c>
      <c r="Y218" s="128">
        <v>5.16</v>
      </c>
      <c r="Z218" s="128">
        <v>5.25</v>
      </c>
      <c r="AA218" s="128">
        <v>5.34</v>
      </c>
      <c r="AB218" s="128">
        <v>5.24</v>
      </c>
      <c r="AC218" s="128">
        <v>5.3</v>
      </c>
      <c r="AD218" s="128">
        <v>5.16</v>
      </c>
      <c r="AE218" s="128">
        <v>11.9</v>
      </c>
      <c r="AF218" s="128">
        <v>11.9</v>
      </c>
      <c r="AG218" s="128">
        <v>11.9</v>
      </c>
      <c r="AH218" s="128">
        <v>12</v>
      </c>
      <c r="AI218" s="128">
        <v>12.2</v>
      </c>
      <c r="AJ218" s="128">
        <v>12.4</v>
      </c>
      <c r="AK218" s="128">
        <v>12.6</v>
      </c>
      <c r="AL218" s="128">
        <v>12.6</v>
      </c>
      <c r="AM218" s="128">
        <v>12.5</v>
      </c>
      <c r="AO218" s="122">
        <f t="shared" si="28"/>
        <v>2008.04</v>
      </c>
      <c r="AP218" s="143">
        <f t="shared" si="22"/>
        <v>9.42</v>
      </c>
      <c r="AQ218" s="143">
        <f t="shared" si="23"/>
        <v>5.54</v>
      </c>
      <c r="AR218" s="143">
        <f t="shared" si="24"/>
        <v>2.9904</v>
      </c>
      <c r="AS218" s="143">
        <f t="shared" si="25"/>
        <v>12.4</v>
      </c>
    </row>
    <row r="219" spans="2:45" ht="14.25">
      <c r="B219" s="15">
        <f t="shared" si="26"/>
        <v>2008</v>
      </c>
      <c r="C219" s="10" t="str">
        <f t="shared" si="27"/>
        <v>May</v>
      </c>
      <c r="D219" s="128">
        <v>8.12</v>
      </c>
      <c r="E219" s="128">
        <v>8.03</v>
      </c>
      <c r="F219" s="128">
        <v>8.17</v>
      </c>
      <c r="G219" s="128">
        <v>8.28</v>
      </c>
      <c r="H219" s="128">
        <v>8.26</v>
      </c>
      <c r="I219" s="128">
        <v>8.14</v>
      </c>
      <c r="J219" s="128">
        <v>8.02</v>
      </c>
      <c r="K219" s="128">
        <v>8.2</v>
      </c>
      <c r="L219" s="128">
        <v>8.06</v>
      </c>
      <c r="M219" s="128">
        <v>5.6</v>
      </c>
      <c r="N219" s="128">
        <v>5.72</v>
      </c>
      <c r="O219" s="128">
        <v>5.87</v>
      </c>
      <c r="P219" s="128">
        <v>5.5</v>
      </c>
      <c r="Q219" s="128">
        <v>5.62</v>
      </c>
      <c r="R219" s="128">
        <v>5.72</v>
      </c>
      <c r="S219" s="128">
        <v>5.55</v>
      </c>
      <c r="T219" s="128">
        <v>5.74</v>
      </c>
      <c r="U219" s="128">
        <v>5.7</v>
      </c>
      <c r="V219" s="128">
        <v>5.24</v>
      </c>
      <c r="W219" s="128">
        <v>5.31</v>
      </c>
      <c r="X219" s="128">
        <v>5.43</v>
      </c>
      <c r="Y219" s="128">
        <v>5.16</v>
      </c>
      <c r="Z219" s="128">
        <v>5.24</v>
      </c>
      <c r="AA219" s="128">
        <v>5.31</v>
      </c>
      <c r="AB219" s="128">
        <v>5.23</v>
      </c>
      <c r="AC219" s="128">
        <v>5.33</v>
      </c>
      <c r="AD219" s="128">
        <v>5.16</v>
      </c>
      <c r="AE219" s="128">
        <v>12.2</v>
      </c>
      <c r="AF219" s="128">
        <v>12.2</v>
      </c>
      <c r="AG219" s="128">
        <v>12.2</v>
      </c>
      <c r="AH219" s="128">
        <v>12.3</v>
      </c>
      <c r="AI219" s="128">
        <v>12.5</v>
      </c>
      <c r="AJ219" s="128">
        <v>12.7</v>
      </c>
      <c r="AK219" s="128">
        <v>12.6</v>
      </c>
      <c r="AL219" s="128">
        <v>13</v>
      </c>
      <c r="AM219" s="128">
        <v>12.9</v>
      </c>
      <c r="AO219" s="122">
        <f t="shared" si="28"/>
        <v>2008.05</v>
      </c>
      <c r="AP219" s="143">
        <f t="shared" si="22"/>
        <v>8.14</v>
      </c>
      <c r="AQ219" s="143">
        <f t="shared" si="23"/>
        <v>5.72</v>
      </c>
      <c r="AR219" s="143">
        <f t="shared" si="24"/>
        <v>2.9736000000000002</v>
      </c>
      <c r="AS219" s="143">
        <f t="shared" si="25"/>
        <v>12.7</v>
      </c>
    </row>
    <row r="220" spans="2:45" ht="14.25">
      <c r="B220" s="15">
        <f t="shared" si="26"/>
        <v>2008</v>
      </c>
      <c r="C220" s="10" t="str">
        <f t="shared" si="27"/>
        <v>Jun</v>
      </c>
      <c r="D220" s="128">
        <v>8.64</v>
      </c>
      <c r="E220" s="128">
        <v>8.01</v>
      </c>
      <c r="F220" s="128">
        <v>7.99</v>
      </c>
      <c r="G220" s="128">
        <v>7.87</v>
      </c>
      <c r="H220" s="128">
        <v>8.18</v>
      </c>
      <c r="I220" s="128">
        <v>8.13</v>
      </c>
      <c r="J220" s="128">
        <v>7.92</v>
      </c>
      <c r="K220" s="128">
        <v>7.99</v>
      </c>
      <c r="L220" s="128">
        <v>7.67</v>
      </c>
      <c r="M220" s="128">
        <v>6.05</v>
      </c>
      <c r="N220" s="128">
        <v>6.09</v>
      </c>
      <c r="O220" s="128">
        <v>6.11</v>
      </c>
      <c r="P220" s="128">
        <v>5.89</v>
      </c>
      <c r="Q220" s="128">
        <v>6.03</v>
      </c>
      <c r="R220" s="128">
        <v>6.29</v>
      </c>
      <c r="S220" s="128">
        <v>5.99</v>
      </c>
      <c r="T220" s="128">
        <v>6.12</v>
      </c>
      <c r="U220" s="128">
        <v>6.26</v>
      </c>
      <c r="V220" s="128">
        <v>5.82</v>
      </c>
      <c r="W220" s="128">
        <v>5.82</v>
      </c>
      <c r="X220" s="128">
        <v>5.82</v>
      </c>
      <c r="Y220" s="128">
        <v>5.72</v>
      </c>
      <c r="Z220" s="128">
        <v>5.82</v>
      </c>
      <c r="AA220" s="128">
        <v>5.82</v>
      </c>
      <c r="AB220" s="128">
        <v>5.82</v>
      </c>
      <c r="AC220" s="128">
        <v>5.82</v>
      </c>
      <c r="AD220" s="128">
        <v>5.77</v>
      </c>
      <c r="AE220" s="128">
        <v>13.4</v>
      </c>
      <c r="AF220" s="128">
        <v>13.32</v>
      </c>
      <c r="AG220" s="128">
        <v>13.52</v>
      </c>
      <c r="AH220" s="128">
        <v>13.41</v>
      </c>
      <c r="AI220" s="128">
        <v>13.8</v>
      </c>
      <c r="AJ220" s="128">
        <v>13.99</v>
      </c>
      <c r="AK220" s="128">
        <v>13.99</v>
      </c>
      <c r="AL220" s="128">
        <v>14.28</v>
      </c>
      <c r="AM220" s="128">
        <v>13.8</v>
      </c>
      <c r="AO220" s="122">
        <f t="shared" si="28"/>
        <v>2008.06</v>
      </c>
      <c r="AP220" s="143">
        <f t="shared" si="22"/>
        <v>8.13</v>
      </c>
      <c r="AQ220" s="143">
        <f t="shared" si="23"/>
        <v>6.29</v>
      </c>
      <c r="AR220" s="143">
        <f t="shared" si="24"/>
        <v>3.2592000000000003</v>
      </c>
      <c r="AS220" s="143">
        <f t="shared" si="25"/>
        <v>13.99</v>
      </c>
    </row>
    <row r="221" spans="2:45" ht="14.25">
      <c r="B221" s="15">
        <f t="shared" si="26"/>
        <v>2008</v>
      </c>
      <c r="C221" s="10" t="str">
        <f t="shared" si="27"/>
        <v>Jul</v>
      </c>
      <c r="D221" s="128">
        <v>7.6</v>
      </c>
      <c r="E221" s="128">
        <v>7.86</v>
      </c>
      <c r="F221" s="128">
        <v>7.56</v>
      </c>
      <c r="G221" s="128">
        <v>7.63</v>
      </c>
      <c r="H221" s="128">
        <v>7.77</v>
      </c>
      <c r="I221" s="128">
        <v>7.73</v>
      </c>
      <c r="J221" s="128">
        <v>7.55</v>
      </c>
      <c r="K221" s="128">
        <v>7.72</v>
      </c>
      <c r="L221" s="128">
        <v>7.63</v>
      </c>
      <c r="M221" s="128">
        <v>5.94</v>
      </c>
      <c r="N221" s="128">
        <v>5.98</v>
      </c>
      <c r="O221" s="128">
        <v>6</v>
      </c>
      <c r="P221" s="128">
        <v>5.78</v>
      </c>
      <c r="Q221" s="128">
        <v>5.92</v>
      </c>
      <c r="R221" s="128">
        <v>6.18</v>
      </c>
      <c r="S221" s="128">
        <v>5.88</v>
      </c>
      <c r="T221" s="128">
        <v>6.01</v>
      </c>
      <c r="U221" s="128">
        <v>6.15</v>
      </c>
      <c r="V221" s="128">
        <v>5.77</v>
      </c>
      <c r="W221" s="128">
        <v>5.86</v>
      </c>
      <c r="X221" s="128">
        <v>5.88</v>
      </c>
      <c r="Y221" s="128">
        <v>5.59</v>
      </c>
      <c r="Z221" s="128">
        <v>5.71</v>
      </c>
      <c r="AA221" s="128">
        <v>5.77</v>
      </c>
      <c r="AB221" s="128">
        <v>5.56</v>
      </c>
      <c r="AC221" s="128">
        <v>5.71</v>
      </c>
      <c r="AD221" s="128">
        <v>5.6</v>
      </c>
      <c r="AE221" s="128">
        <v>14.23</v>
      </c>
      <c r="AF221" s="128">
        <v>14</v>
      </c>
      <c r="AG221" s="128">
        <v>14.2</v>
      </c>
      <c r="AH221" s="128">
        <v>14.4</v>
      </c>
      <c r="AI221" s="128">
        <v>14.2</v>
      </c>
      <c r="AJ221" s="128">
        <v>14.7</v>
      </c>
      <c r="AK221" s="128">
        <v>14.4</v>
      </c>
      <c r="AL221" s="128">
        <v>15.1</v>
      </c>
      <c r="AM221" s="128">
        <v>14.9</v>
      </c>
      <c r="AO221" s="122">
        <f t="shared" si="28"/>
        <v>2008.07</v>
      </c>
      <c r="AP221" s="143">
        <f t="shared" si="22"/>
        <v>7.73</v>
      </c>
      <c r="AQ221" s="143">
        <f t="shared" si="23"/>
        <v>6.18</v>
      </c>
      <c r="AR221" s="143">
        <f t="shared" si="24"/>
        <v>3.2312</v>
      </c>
      <c r="AS221" s="143">
        <f t="shared" si="25"/>
        <v>14.7</v>
      </c>
    </row>
    <row r="222" spans="2:45" ht="14.25">
      <c r="B222" s="15">
        <f t="shared" si="26"/>
        <v>2008</v>
      </c>
      <c r="C222" s="10" t="str">
        <f t="shared" si="27"/>
        <v>Aug</v>
      </c>
      <c r="D222" s="128">
        <v>7.822391857506362</v>
      </c>
      <c r="E222" s="128">
        <v>8.09</v>
      </c>
      <c r="F222" s="128">
        <v>7.56</v>
      </c>
      <c r="G222" s="128">
        <v>7.87</v>
      </c>
      <c r="H222" s="128">
        <v>8.32</v>
      </c>
      <c r="I222" s="128">
        <v>8.38</v>
      </c>
      <c r="J222" s="128">
        <v>8.35</v>
      </c>
      <c r="K222" s="128">
        <v>8.2</v>
      </c>
      <c r="L222" s="128">
        <v>8.25</v>
      </c>
      <c r="M222" s="128">
        <v>4.99</v>
      </c>
      <c r="N222" s="128">
        <v>5.15</v>
      </c>
      <c r="O222" s="128">
        <v>5.29</v>
      </c>
      <c r="P222" s="128">
        <v>5.29</v>
      </c>
      <c r="Q222" s="128">
        <v>5.04</v>
      </c>
      <c r="R222" s="128">
        <v>5.25</v>
      </c>
      <c r="S222" s="128">
        <v>5.28</v>
      </c>
      <c r="T222" s="128">
        <v>5.18</v>
      </c>
      <c r="U222" s="128">
        <v>5.26</v>
      </c>
      <c r="V222" s="128">
        <v>4.42</v>
      </c>
      <c r="W222" s="128">
        <v>4.96</v>
      </c>
      <c r="X222" s="128">
        <v>4.96</v>
      </c>
      <c r="Y222" s="128">
        <v>4.53</v>
      </c>
      <c r="Z222" s="128">
        <v>4.7</v>
      </c>
      <c r="AA222" s="128">
        <v>4.72</v>
      </c>
      <c r="AB222" s="128">
        <v>4.45</v>
      </c>
      <c r="AC222" s="128">
        <v>4.72</v>
      </c>
      <c r="AD222" s="128">
        <v>4.19</v>
      </c>
      <c r="AE222" s="128">
        <v>12.7</v>
      </c>
      <c r="AF222" s="128">
        <v>12.7</v>
      </c>
      <c r="AG222" s="128">
        <v>12.7</v>
      </c>
      <c r="AH222" s="128">
        <v>13.4</v>
      </c>
      <c r="AI222" s="128">
        <v>12.3</v>
      </c>
      <c r="AJ222" s="128">
        <v>13.3</v>
      </c>
      <c r="AK222" s="128">
        <v>13.7</v>
      </c>
      <c r="AL222" s="128">
        <v>13.8</v>
      </c>
      <c r="AM222" s="128">
        <v>13.8</v>
      </c>
      <c r="AO222" s="122">
        <f t="shared" si="28"/>
        <v>2008.08</v>
      </c>
      <c r="AP222" s="143">
        <f t="shared" si="22"/>
        <v>8.38</v>
      </c>
      <c r="AQ222" s="143">
        <f t="shared" si="23"/>
        <v>5.25</v>
      </c>
      <c r="AR222" s="143">
        <f t="shared" si="24"/>
        <v>2.6432</v>
      </c>
      <c r="AS222" s="143">
        <f t="shared" si="25"/>
        <v>13.3</v>
      </c>
    </row>
    <row r="223" spans="2:45" ht="14.25">
      <c r="B223" s="15">
        <f t="shared" si="26"/>
        <v>2008</v>
      </c>
      <c r="C223" s="10" t="str">
        <f t="shared" si="27"/>
        <v>Sep</v>
      </c>
      <c r="D223" s="128">
        <v>7.13</v>
      </c>
      <c r="E223" s="128">
        <v>7.23</v>
      </c>
      <c r="F223" s="128">
        <v>7.52</v>
      </c>
      <c r="G223" s="128">
        <v>7.18</v>
      </c>
      <c r="H223" s="128">
        <v>7.26</v>
      </c>
      <c r="I223" s="128">
        <v>7.27</v>
      </c>
      <c r="J223" s="128">
        <v>7.07</v>
      </c>
      <c r="K223" s="128">
        <v>7.8</v>
      </c>
      <c r="L223" s="128">
        <v>6.89</v>
      </c>
      <c r="M223" s="128">
        <v>4.94</v>
      </c>
      <c r="N223" s="128">
        <v>5.08</v>
      </c>
      <c r="O223" s="128">
        <v>5.2</v>
      </c>
      <c r="P223" s="128">
        <v>4.79</v>
      </c>
      <c r="Q223" s="128">
        <v>4.92</v>
      </c>
      <c r="R223" s="128">
        <v>4.99</v>
      </c>
      <c r="S223" s="128">
        <v>4.83</v>
      </c>
      <c r="T223" s="128">
        <v>5.17</v>
      </c>
      <c r="U223" s="128">
        <v>4.86</v>
      </c>
      <c r="V223" s="128">
        <v>4.5</v>
      </c>
      <c r="W223" s="128">
        <v>4.99</v>
      </c>
      <c r="X223" s="128">
        <v>4.95</v>
      </c>
      <c r="Y223" s="128">
        <v>4.43</v>
      </c>
      <c r="Z223" s="128">
        <v>4.62</v>
      </c>
      <c r="AA223" s="128">
        <v>4.54</v>
      </c>
      <c r="AB223" s="128">
        <v>4.41</v>
      </c>
      <c r="AC223" s="128">
        <v>4.7</v>
      </c>
      <c r="AD223" s="128">
        <v>4.21</v>
      </c>
      <c r="AE223" s="128">
        <v>10.79</v>
      </c>
      <c r="AF223" s="128">
        <v>10.59</v>
      </c>
      <c r="AG223" s="128">
        <v>10.89</v>
      </c>
      <c r="AH223" s="128">
        <v>11.2</v>
      </c>
      <c r="AI223" s="128">
        <v>11.4</v>
      </c>
      <c r="AJ223" s="128">
        <v>11.6</v>
      </c>
      <c r="AK223" s="128">
        <v>11.3</v>
      </c>
      <c r="AL223" s="128">
        <v>11.91</v>
      </c>
      <c r="AM223" s="128">
        <v>11.71</v>
      </c>
      <c r="AO223" s="122">
        <f t="shared" si="28"/>
        <v>2008.09</v>
      </c>
      <c r="AP223" s="143">
        <f t="shared" si="22"/>
        <v>7.27</v>
      </c>
      <c r="AQ223" s="143">
        <f t="shared" si="23"/>
        <v>4.99</v>
      </c>
      <c r="AR223" s="143">
        <f t="shared" si="24"/>
        <v>2.5424</v>
      </c>
      <c r="AS223" s="143">
        <f t="shared" si="25"/>
        <v>11.6</v>
      </c>
    </row>
    <row r="224" spans="2:45" ht="14.25">
      <c r="B224" s="15">
        <f t="shared" si="26"/>
        <v>2008</v>
      </c>
      <c r="C224" s="10" t="str">
        <f t="shared" si="27"/>
        <v>Oct</v>
      </c>
      <c r="D224" s="128">
        <v>5.85</v>
      </c>
      <c r="E224" s="128">
        <v>5.93</v>
      </c>
      <c r="F224" s="128">
        <v>6.05</v>
      </c>
      <c r="G224" s="128">
        <v>6.09</v>
      </c>
      <c r="H224" s="128">
        <v>6.16</v>
      </c>
      <c r="I224" s="128">
        <v>5.91</v>
      </c>
      <c r="J224" s="128">
        <v>5.31</v>
      </c>
      <c r="K224" s="128">
        <v>6.09</v>
      </c>
      <c r="L224" s="128">
        <v>5.38</v>
      </c>
      <c r="M224" s="128">
        <v>4.52</v>
      </c>
      <c r="N224" s="128">
        <v>4.59</v>
      </c>
      <c r="O224" s="128">
        <v>4.49</v>
      </c>
      <c r="P224" s="128">
        <v>4.29</v>
      </c>
      <c r="Q224" s="128">
        <v>4.66</v>
      </c>
      <c r="R224" s="128">
        <v>5.01</v>
      </c>
      <c r="S224" s="128">
        <v>4.89</v>
      </c>
      <c r="T224" s="128">
        <v>4.55</v>
      </c>
      <c r="U224" s="128">
        <v>4.9</v>
      </c>
      <c r="V224" s="128">
        <v>3.63</v>
      </c>
      <c r="W224" s="128">
        <v>3.77</v>
      </c>
      <c r="X224" s="128">
        <v>4.16</v>
      </c>
      <c r="Y224" s="128">
        <v>3.57</v>
      </c>
      <c r="Z224" s="128">
        <v>3.96</v>
      </c>
      <c r="AA224" s="128">
        <v>3.71</v>
      </c>
      <c r="AB224" s="128">
        <v>3.57</v>
      </c>
      <c r="AC224" s="128">
        <v>3.89</v>
      </c>
      <c r="AD224" s="128">
        <v>3.44</v>
      </c>
      <c r="AE224" s="128">
        <v>8.82</v>
      </c>
      <c r="AF224" s="128">
        <v>9.33</v>
      </c>
      <c r="AG224" s="128">
        <v>10.1</v>
      </c>
      <c r="AH224" s="128">
        <v>9.58</v>
      </c>
      <c r="AI224" s="128">
        <v>9.22</v>
      </c>
      <c r="AJ224" s="128">
        <v>9.95</v>
      </c>
      <c r="AK224" s="128">
        <v>9.95</v>
      </c>
      <c r="AL224" s="128">
        <v>9.54</v>
      </c>
      <c r="AM224" s="128">
        <v>9.64</v>
      </c>
      <c r="AO224" s="122">
        <f t="shared" si="28"/>
        <v>2008.1</v>
      </c>
      <c r="AP224" s="143">
        <f t="shared" si="22"/>
        <v>5.91</v>
      </c>
      <c r="AQ224" s="143">
        <f t="shared" si="23"/>
        <v>5.01</v>
      </c>
      <c r="AR224" s="143">
        <f t="shared" si="24"/>
        <v>2.0776000000000003</v>
      </c>
      <c r="AS224" s="143">
        <f t="shared" si="25"/>
        <v>9.95</v>
      </c>
    </row>
    <row r="225" spans="2:45" ht="14.25">
      <c r="B225" s="15">
        <f t="shared" si="26"/>
        <v>2008</v>
      </c>
      <c r="C225" s="10" t="str">
        <f t="shared" si="27"/>
        <v>Nov</v>
      </c>
      <c r="D225" s="128">
        <v>5.39</v>
      </c>
      <c r="E225" s="128">
        <v>5.39</v>
      </c>
      <c r="F225" s="128">
        <v>5.29</v>
      </c>
      <c r="G225" s="128">
        <v>5.36</v>
      </c>
      <c r="H225" s="128">
        <v>5.65</v>
      </c>
      <c r="I225" s="128">
        <v>5.49</v>
      </c>
      <c r="J225" s="128">
        <v>5.17</v>
      </c>
      <c r="K225" s="128">
        <v>5.51</v>
      </c>
      <c r="L225" s="128">
        <v>4.89</v>
      </c>
      <c r="M225" s="128">
        <v>4.67</v>
      </c>
      <c r="N225" s="128">
        <v>4.84</v>
      </c>
      <c r="O225" s="128">
        <v>4.72</v>
      </c>
      <c r="P225" s="128">
        <v>4.82</v>
      </c>
      <c r="Q225" s="128">
        <v>4.92</v>
      </c>
      <c r="R225" s="128">
        <v>4.93</v>
      </c>
      <c r="S225" s="128">
        <v>4.71</v>
      </c>
      <c r="T225" s="128">
        <v>5</v>
      </c>
      <c r="U225" s="128">
        <v>4.25</v>
      </c>
      <c r="V225" s="128">
        <v>3.47</v>
      </c>
      <c r="W225" s="128">
        <v>3.65</v>
      </c>
      <c r="X225" s="128">
        <v>4.08</v>
      </c>
      <c r="Y225" s="128">
        <v>3.58</v>
      </c>
      <c r="Z225" s="128">
        <v>3.93</v>
      </c>
      <c r="AA225" s="128">
        <v>3.68</v>
      </c>
      <c r="AB225" s="128">
        <v>3.44</v>
      </c>
      <c r="AC225" s="128">
        <v>3.94</v>
      </c>
      <c r="AD225" s="128">
        <v>3.68</v>
      </c>
      <c r="AE225" s="128">
        <v>8.2</v>
      </c>
      <c r="AF225" s="128">
        <v>8.3</v>
      </c>
      <c r="AG225" s="128">
        <v>8.68</v>
      </c>
      <c r="AH225" s="128">
        <v>8.51</v>
      </c>
      <c r="AI225" s="128">
        <v>8.64</v>
      </c>
      <c r="AJ225" s="128">
        <v>8.57</v>
      </c>
      <c r="AK225" s="128">
        <v>9.3</v>
      </c>
      <c r="AL225" s="128">
        <v>8.89</v>
      </c>
      <c r="AM225" s="128">
        <v>8.64</v>
      </c>
      <c r="AO225" s="122">
        <f t="shared" si="28"/>
        <v>2008.11</v>
      </c>
      <c r="AP225" s="143">
        <f t="shared" si="22"/>
        <v>5.49</v>
      </c>
      <c r="AQ225" s="143">
        <f t="shared" si="23"/>
        <v>4.93</v>
      </c>
      <c r="AR225" s="143">
        <f t="shared" si="24"/>
        <v>2.0608000000000004</v>
      </c>
      <c r="AS225" s="143">
        <f t="shared" si="25"/>
        <v>8.57</v>
      </c>
    </row>
    <row r="226" spans="2:45" ht="14.25">
      <c r="B226" s="15">
        <f t="shared" si="26"/>
        <v>2008</v>
      </c>
      <c r="C226" s="10" t="str">
        <f t="shared" si="27"/>
        <v>Dec</v>
      </c>
      <c r="D226" s="128">
        <v>5.25</v>
      </c>
      <c r="E226" s="128">
        <v>5.12</v>
      </c>
      <c r="F226" s="128">
        <v>5.23</v>
      </c>
      <c r="G226" s="128">
        <v>5.34</v>
      </c>
      <c r="H226" s="128">
        <v>5.35</v>
      </c>
      <c r="I226" s="128">
        <v>5.11</v>
      </c>
      <c r="J226" s="128">
        <v>5.43</v>
      </c>
      <c r="K226" s="128">
        <v>4.61</v>
      </c>
      <c r="L226" s="128">
        <v>5.2</v>
      </c>
      <c r="M226" s="128">
        <v>3.48</v>
      </c>
      <c r="N226" s="128">
        <v>3.44</v>
      </c>
      <c r="O226" s="128">
        <v>3.99</v>
      </c>
      <c r="P226" s="128">
        <v>3.49</v>
      </c>
      <c r="Q226" s="128">
        <v>3.57</v>
      </c>
      <c r="R226" s="128">
        <v>3.66</v>
      </c>
      <c r="S226" s="128">
        <v>3.69</v>
      </c>
      <c r="T226" s="128">
        <v>3.54</v>
      </c>
      <c r="U226" s="128">
        <v>3.75</v>
      </c>
      <c r="V226" s="128">
        <v>2.73</v>
      </c>
      <c r="W226" s="128">
        <v>2.96</v>
      </c>
      <c r="X226" s="128">
        <v>3.02</v>
      </c>
      <c r="Y226" s="128">
        <v>2.69</v>
      </c>
      <c r="Z226" s="128">
        <v>2.96</v>
      </c>
      <c r="AA226" s="128">
        <v>2.83</v>
      </c>
      <c r="AB226" s="128">
        <v>2.74</v>
      </c>
      <c r="AC226" s="128">
        <v>2.9</v>
      </c>
      <c r="AD226" s="128">
        <v>2.97</v>
      </c>
      <c r="AE226" s="128">
        <v>7.95</v>
      </c>
      <c r="AF226" s="128">
        <v>7.78</v>
      </c>
      <c r="AG226" s="128">
        <v>7.91</v>
      </c>
      <c r="AH226" s="128">
        <v>8.14</v>
      </c>
      <c r="AI226" s="128">
        <v>8.22</v>
      </c>
      <c r="AJ226" s="128">
        <v>8.37</v>
      </c>
      <c r="AK226" s="128">
        <v>8.51</v>
      </c>
      <c r="AL226" s="128">
        <v>8.56</v>
      </c>
      <c r="AM226" s="128">
        <v>8.42</v>
      </c>
      <c r="AO226" s="122">
        <f t="shared" si="28"/>
        <v>2008.12</v>
      </c>
      <c r="AP226" s="143">
        <f t="shared" si="22"/>
        <v>5.11</v>
      </c>
      <c r="AQ226" s="143">
        <f t="shared" si="23"/>
        <v>3.66</v>
      </c>
      <c r="AR226" s="143">
        <f t="shared" si="24"/>
        <v>1.5848000000000002</v>
      </c>
      <c r="AS226" s="143">
        <f t="shared" si="25"/>
        <v>8.37</v>
      </c>
    </row>
    <row r="227" spans="2:45" ht="14.25">
      <c r="B227" s="15">
        <f t="shared" si="26"/>
        <v>2009</v>
      </c>
      <c r="C227" s="10" t="str">
        <f t="shared" si="27"/>
        <v>Jan</v>
      </c>
      <c r="D227" s="128">
        <v>5.81</v>
      </c>
      <c r="E227" s="128">
        <v>5.87</v>
      </c>
      <c r="F227" s="128">
        <v>5.67</v>
      </c>
      <c r="G227" s="128">
        <v>5.82</v>
      </c>
      <c r="H227" s="128">
        <v>5.9</v>
      </c>
      <c r="I227" s="128">
        <v>5.89</v>
      </c>
      <c r="J227" s="128">
        <v>5.58</v>
      </c>
      <c r="K227" s="128">
        <v>5.75</v>
      </c>
      <c r="L227" s="128">
        <v>5.5</v>
      </c>
      <c r="M227" s="128">
        <v>4.07</v>
      </c>
      <c r="N227" s="128">
        <v>4.15</v>
      </c>
      <c r="O227" s="128">
        <v>4.25</v>
      </c>
      <c r="P227" s="128">
        <v>4.21</v>
      </c>
      <c r="Q227" s="128">
        <v>3.98</v>
      </c>
      <c r="R227" s="128">
        <v>4.12</v>
      </c>
      <c r="S227" s="128">
        <v>3.92</v>
      </c>
      <c r="T227" s="128">
        <v>4.09</v>
      </c>
      <c r="U227" s="128">
        <v>3.75</v>
      </c>
      <c r="V227" s="128">
        <v>2.89</v>
      </c>
      <c r="W227" s="128">
        <v>3.04</v>
      </c>
      <c r="X227" s="128">
        <v>3.06</v>
      </c>
      <c r="Y227" s="128">
        <v>3.24</v>
      </c>
      <c r="Z227" s="128">
        <v>2.84</v>
      </c>
      <c r="AA227" s="128">
        <v>2.96</v>
      </c>
      <c r="AB227" s="128">
        <v>2.74</v>
      </c>
      <c r="AC227" s="128">
        <v>3.01</v>
      </c>
      <c r="AD227" s="128">
        <v>3.13</v>
      </c>
      <c r="AE227" s="128">
        <v>9.02</v>
      </c>
      <c r="AF227" s="128">
        <v>8.84</v>
      </c>
      <c r="AG227" s="128">
        <v>8.95</v>
      </c>
      <c r="AH227" s="128">
        <v>9.8</v>
      </c>
      <c r="AI227" s="128">
        <v>9.08</v>
      </c>
      <c r="AJ227" s="128">
        <v>9.22</v>
      </c>
      <c r="AK227" s="128">
        <v>9.43</v>
      </c>
      <c r="AL227" s="128">
        <v>9.4</v>
      </c>
      <c r="AM227" s="128">
        <v>9.28</v>
      </c>
      <c r="AO227" s="122">
        <f t="shared" si="28"/>
        <v>2009.01</v>
      </c>
      <c r="AP227" s="143">
        <f t="shared" si="22"/>
        <v>5.89</v>
      </c>
      <c r="AQ227" s="143">
        <f t="shared" si="23"/>
        <v>4.12</v>
      </c>
      <c r="AR227" s="143">
        <f t="shared" si="24"/>
        <v>1.6576000000000002</v>
      </c>
      <c r="AS227" s="143">
        <f t="shared" si="25"/>
        <v>9.22</v>
      </c>
    </row>
    <row r="228" spans="2:45" ht="14.25">
      <c r="B228" s="15">
        <f t="shared" si="26"/>
        <v>2009</v>
      </c>
      <c r="C228" s="10" t="str">
        <f t="shared" si="27"/>
        <v>Feb</v>
      </c>
      <c r="D228" s="128">
        <v>5.17</v>
      </c>
      <c r="E228" s="128">
        <v>5.15</v>
      </c>
      <c r="F228" s="128">
        <v>5.01</v>
      </c>
      <c r="G228" s="128">
        <v>5.32</v>
      </c>
      <c r="H228" s="128">
        <v>5.33</v>
      </c>
      <c r="I228" s="128">
        <v>5.31</v>
      </c>
      <c r="J228" s="128">
        <v>5.07</v>
      </c>
      <c r="K228" s="128">
        <v>5.19</v>
      </c>
      <c r="L228" s="128">
        <v>4.84</v>
      </c>
      <c r="M228" s="128">
        <v>3.4</v>
      </c>
      <c r="N228" s="128">
        <v>3.5</v>
      </c>
      <c r="O228" s="128">
        <v>3.71</v>
      </c>
      <c r="P228" s="128">
        <v>3.31</v>
      </c>
      <c r="Q228" s="128">
        <v>3.52</v>
      </c>
      <c r="R228" s="128">
        <v>3.49</v>
      </c>
      <c r="S228" s="128">
        <v>3.56</v>
      </c>
      <c r="T228" s="128">
        <v>3.52</v>
      </c>
      <c r="U228" s="128">
        <v>3.62</v>
      </c>
      <c r="V228" s="128">
        <v>2.68</v>
      </c>
      <c r="W228" s="128">
        <v>2.74</v>
      </c>
      <c r="X228" s="128">
        <v>2.9</v>
      </c>
      <c r="Y228" s="128">
        <v>2.64</v>
      </c>
      <c r="Z228" s="128">
        <v>2.89</v>
      </c>
      <c r="AA228" s="128">
        <v>2.69</v>
      </c>
      <c r="AB228" s="128">
        <v>2.69</v>
      </c>
      <c r="AC228" s="128">
        <v>2.83</v>
      </c>
      <c r="AD228" s="128">
        <v>2.95</v>
      </c>
      <c r="AE228" s="128">
        <v>8.86</v>
      </c>
      <c r="AF228" s="128">
        <v>8.81</v>
      </c>
      <c r="AG228" s="128">
        <v>9.05</v>
      </c>
      <c r="AH228" s="128">
        <v>9.08</v>
      </c>
      <c r="AI228" s="128">
        <v>9.1</v>
      </c>
      <c r="AJ228" s="128">
        <v>9.19</v>
      </c>
      <c r="AK228" s="128">
        <v>9.38</v>
      </c>
      <c r="AL228" s="128">
        <v>9.43</v>
      </c>
      <c r="AM228" s="128">
        <v>9.31</v>
      </c>
      <c r="AO228" s="122">
        <f t="shared" si="28"/>
        <v>2009.02</v>
      </c>
      <c r="AP228" s="143">
        <f t="shared" si="22"/>
        <v>5.31</v>
      </c>
      <c r="AQ228" s="143">
        <f t="shared" si="23"/>
        <v>3.49</v>
      </c>
      <c r="AR228" s="143">
        <f t="shared" si="24"/>
        <v>1.5064000000000002</v>
      </c>
      <c r="AS228" s="143">
        <f t="shared" si="25"/>
        <v>9.19</v>
      </c>
    </row>
    <row r="229" spans="2:45" ht="14.25">
      <c r="B229" s="15">
        <f t="shared" si="26"/>
        <v>2009</v>
      </c>
      <c r="C229" s="10" t="str">
        <f t="shared" si="27"/>
        <v>Mar</v>
      </c>
      <c r="D229" s="128">
        <v>5.2</v>
      </c>
      <c r="E229" s="128">
        <v>5.36</v>
      </c>
      <c r="F229" s="128">
        <v>5.24</v>
      </c>
      <c r="G229" s="128">
        <v>5.41</v>
      </c>
      <c r="H229" s="128">
        <v>5.35</v>
      </c>
      <c r="I229" s="128">
        <v>5.38</v>
      </c>
      <c r="J229" s="128">
        <v>5.18</v>
      </c>
      <c r="K229" s="128">
        <v>5.37</v>
      </c>
      <c r="L229" s="128">
        <v>4.94</v>
      </c>
      <c r="M229" s="128">
        <v>3.52</v>
      </c>
      <c r="N229" s="128">
        <v>3.6</v>
      </c>
      <c r="O229" s="128">
        <v>3.66</v>
      </c>
      <c r="P229" s="128">
        <v>3.39</v>
      </c>
      <c r="Q229" s="128">
        <v>3.52</v>
      </c>
      <c r="R229" s="128">
        <v>3.52</v>
      </c>
      <c r="S229" s="128">
        <v>3.74</v>
      </c>
      <c r="T229" s="128">
        <v>3.59</v>
      </c>
      <c r="U229" s="128">
        <v>3.72</v>
      </c>
      <c r="V229" s="128">
        <v>2.96</v>
      </c>
      <c r="W229" s="128">
        <v>3.09</v>
      </c>
      <c r="X229" s="128">
        <v>3.05</v>
      </c>
      <c r="Y229" s="128">
        <v>2.95</v>
      </c>
      <c r="Z229" s="128">
        <v>2.96</v>
      </c>
      <c r="AA229" s="128">
        <v>2.91</v>
      </c>
      <c r="AB229" s="128">
        <v>2.9</v>
      </c>
      <c r="AC229" s="128">
        <v>3.07</v>
      </c>
      <c r="AD229" s="128">
        <v>3.11</v>
      </c>
      <c r="AE229" s="128">
        <v>8.42</v>
      </c>
      <c r="AF229" s="128">
        <v>8.43</v>
      </c>
      <c r="AG229" s="128">
        <v>8.74</v>
      </c>
      <c r="AH229" s="128">
        <v>8.77</v>
      </c>
      <c r="AI229" s="128">
        <v>8.66</v>
      </c>
      <c r="AJ229" s="128">
        <v>8.82</v>
      </c>
      <c r="AK229" s="128">
        <v>9.05</v>
      </c>
      <c r="AL229" s="128">
        <v>9.23</v>
      </c>
      <c r="AM229" s="128">
        <v>8.95</v>
      </c>
      <c r="AO229" s="122">
        <f t="shared" si="28"/>
        <v>2009.03</v>
      </c>
      <c r="AP229" s="143">
        <f t="shared" si="22"/>
        <v>5.38</v>
      </c>
      <c r="AQ229" s="143">
        <f t="shared" si="23"/>
        <v>3.52</v>
      </c>
      <c r="AR229" s="143">
        <f t="shared" si="24"/>
        <v>1.6296000000000002</v>
      </c>
      <c r="AS229" s="143">
        <f t="shared" si="25"/>
        <v>8.82</v>
      </c>
    </row>
    <row r="230" spans="2:45" ht="14.25">
      <c r="B230" s="15">
        <f t="shared" si="26"/>
        <v>2009</v>
      </c>
      <c r="C230" s="10" t="str">
        <f t="shared" si="27"/>
        <v>Apr</v>
      </c>
      <c r="D230" s="128">
        <v>5.26</v>
      </c>
      <c r="E230" s="128">
        <v>5.39</v>
      </c>
      <c r="F230" s="128">
        <v>5.32</v>
      </c>
      <c r="G230" s="128">
        <v>5.37</v>
      </c>
      <c r="H230" s="128">
        <v>5.57</v>
      </c>
      <c r="I230" s="128">
        <v>5.49</v>
      </c>
      <c r="J230" s="128">
        <v>5.19</v>
      </c>
      <c r="K230" s="128">
        <v>5.46</v>
      </c>
      <c r="L230" s="128">
        <v>4.98</v>
      </c>
      <c r="M230" s="128">
        <v>3.61</v>
      </c>
      <c r="N230" s="128">
        <v>3.73</v>
      </c>
      <c r="O230" s="128">
        <v>3.8</v>
      </c>
      <c r="P230" s="128">
        <v>3.51</v>
      </c>
      <c r="Q230" s="128">
        <v>3.63</v>
      </c>
      <c r="R230" s="128">
        <v>3.67</v>
      </c>
      <c r="S230" s="128">
        <v>3.71</v>
      </c>
      <c r="T230" s="128">
        <v>3.69</v>
      </c>
      <c r="U230" s="128">
        <v>3.74</v>
      </c>
      <c r="V230" s="128">
        <v>3.06</v>
      </c>
      <c r="W230" s="128">
        <v>3.23</v>
      </c>
      <c r="X230" s="128">
        <v>3.09</v>
      </c>
      <c r="Y230" s="128">
        <v>3.1</v>
      </c>
      <c r="Z230" s="128">
        <v>3.18</v>
      </c>
      <c r="AA230" s="128">
        <v>3.12</v>
      </c>
      <c r="AB230" s="128">
        <v>3.02</v>
      </c>
      <c r="AC230" s="128">
        <v>3.18</v>
      </c>
      <c r="AD230" s="128">
        <v>3.12</v>
      </c>
      <c r="AE230" s="128">
        <v>9.23</v>
      </c>
      <c r="AF230" s="128">
        <v>9.13</v>
      </c>
      <c r="AG230" s="128">
        <v>9.33</v>
      </c>
      <c r="AH230" s="128">
        <v>9.47</v>
      </c>
      <c r="AI230" s="128">
        <v>9.54</v>
      </c>
      <c r="AJ230" s="128">
        <v>9.64</v>
      </c>
      <c r="AK230" s="128">
        <v>9.81</v>
      </c>
      <c r="AL230" s="128">
        <v>9.65</v>
      </c>
      <c r="AM230" s="128">
        <v>9.67</v>
      </c>
      <c r="AO230" s="122">
        <f t="shared" si="28"/>
        <v>2009.04</v>
      </c>
      <c r="AP230" s="143">
        <f t="shared" si="22"/>
        <v>5.49</v>
      </c>
      <c r="AQ230" s="143">
        <f t="shared" si="23"/>
        <v>3.67</v>
      </c>
      <c r="AR230" s="143">
        <f t="shared" si="24"/>
        <v>1.7472000000000003</v>
      </c>
      <c r="AS230" s="143">
        <f t="shared" si="25"/>
        <v>9.64</v>
      </c>
    </row>
    <row r="231" spans="2:45" ht="14.25">
      <c r="B231" s="15">
        <f t="shared" si="26"/>
        <v>2009</v>
      </c>
      <c r="C231" s="10" t="str">
        <f t="shared" si="27"/>
        <v>May</v>
      </c>
      <c r="D231" s="128">
        <v>5.76</v>
      </c>
      <c r="E231" s="128">
        <v>5.9</v>
      </c>
      <c r="F231" s="128">
        <v>5.74</v>
      </c>
      <c r="G231" s="128">
        <v>5.78</v>
      </c>
      <c r="H231" s="128">
        <v>5.96</v>
      </c>
      <c r="I231" s="128">
        <v>5.91</v>
      </c>
      <c r="J231" s="128">
        <v>5.71</v>
      </c>
      <c r="K231" s="128">
        <v>5.93</v>
      </c>
      <c r="L231" s="128">
        <v>5.77</v>
      </c>
      <c r="M231" s="128">
        <v>3.81</v>
      </c>
      <c r="N231" s="128">
        <v>3.99</v>
      </c>
      <c r="O231" s="128">
        <v>4.03</v>
      </c>
      <c r="P231" s="128">
        <v>3.67</v>
      </c>
      <c r="Q231" s="128">
        <v>3.88</v>
      </c>
      <c r="R231" s="128">
        <v>3.89</v>
      </c>
      <c r="S231" s="128">
        <v>3.97</v>
      </c>
      <c r="T231" s="128">
        <v>3.94</v>
      </c>
      <c r="U231" s="128">
        <v>4</v>
      </c>
      <c r="V231" s="128">
        <v>3.3</v>
      </c>
      <c r="W231" s="128">
        <v>3.41</v>
      </c>
      <c r="X231" s="128">
        <v>3.34</v>
      </c>
      <c r="Y231" s="128">
        <v>3.28</v>
      </c>
      <c r="Z231" s="128">
        <v>3.39</v>
      </c>
      <c r="AA231" s="128">
        <v>3.42</v>
      </c>
      <c r="AB231" s="128">
        <v>3.44</v>
      </c>
      <c r="AC231" s="128">
        <v>3.43</v>
      </c>
      <c r="AD231" s="128">
        <v>3.37</v>
      </c>
      <c r="AE231" s="128">
        <v>10.2</v>
      </c>
      <c r="AF231" s="128">
        <v>10</v>
      </c>
      <c r="AG231" s="128">
        <v>10.1</v>
      </c>
      <c r="AH231" s="128">
        <v>10.2</v>
      </c>
      <c r="AI231" s="128">
        <v>10.5</v>
      </c>
      <c r="AJ231" s="128">
        <v>10.6</v>
      </c>
      <c r="AK231" s="128">
        <v>10.8</v>
      </c>
      <c r="AL231" s="128">
        <v>10.8</v>
      </c>
      <c r="AM231" s="128">
        <v>10.7</v>
      </c>
      <c r="AO231" s="122">
        <f t="shared" si="28"/>
        <v>2009.05</v>
      </c>
      <c r="AP231" s="143">
        <f t="shared" si="22"/>
        <v>5.91</v>
      </c>
      <c r="AQ231" s="143">
        <f t="shared" si="23"/>
        <v>3.89</v>
      </c>
      <c r="AR231" s="143">
        <f t="shared" si="24"/>
        <v>1.9152000000000002</v>
      </c>
      <c r="AS231" s="143">
        <f t="shared" si="25"/>
        <v>10.6</v>
      </c>
    </row>
    <row r="232" spans="2:45" ht="14.25">
      <c r="B232" s="15">
        <f t="shared" si="26"/>
        <v>2009</v>
      </c>
      <c r="C232" s="10" t="str">
        <f t="shared" si="27"/>
        <v>Jun</v>
      </c>
      <c r="D232" s="128">
        <v>5.87</v>
      </c>
      <c r="E232" s="128">
        <v>5.97</v>
      </c>
      <c r="F232" s="128">
        <v>5.9</v>
      </c>
      <c r="G232" s="128">
        <v>5.95</v>
      </c>
      <c r="H232" s="128">
        <v>6.11</v>
      </c>
      <c r="I232" s="128">
        <v>6.08</v>
      </c>
      <c r="J232" s="128">
        <v>6</v>
      </c>
      <c r="K232" s="128">
        <v>6.34</v>
      </c>
      <c r="L232" s="128">
        <v>5.73</v>
      </c>
      <c r="M232" s="128">
        <v>3.76</v>
      </c>
      <c r="N232" s="128">
        <v>3.91</v>
      </c>
      <c r="O232" s="128">
        <v>4.04</v>
      </c>
      <c r="P232" s="128">
        <v>3.67</v>
      </c>
      <c r="Q232" s="128">
        <v>3.81</v>
      </c>
      <c r="R232" s="128">
        <v>3.87</v>
      </c>
      <c r="S232" s="128">
        <v>4.06</v>
      </c>
      <c r="T232" s="128">
        <v>3.97</v>
      </c>
      <c r="U232" s="128">
        <v>3.98</v>
      </c>
      <c r="V232" s="128">
        <v>3.34</v>
      </c>
      <c r="W232" s="128">
        <v>3.39</v>
      </c>
      <c r="X232" s="128">
        <v>3.4</v>
      </c>
      <c r="Y232" s="128">
        <v>3.45</v>
      </c>
      <c r="Z232" s="128">
        <v>3.51</v>
      </c>
      <c r="AA232" s="128">
        <v>3.47</v>
      </c>
      <c r="AB232" s="128">
        <v>3.38</v>
      </c>
      <c r="AC232" s="128">
        <v>3.61</v>
      </c>
      <c r="AD232" s="128">
        <v>3.5</v>
      </c>
      <c r="AE232" s="128">
        <v>11</v>
      </c>
      <c r="AF232" s="128">
        <v>10.8</v>
      </c>
      <c r="AG232" s="128">
        <v>10.9</v>
      </c>
      <c r="AH232" s="128">
        <v>11.1</v>
      </c>
      <c r="AI232" s="128">
        <v>11.4</v>
      </c>
      <c r="AJ232" s="128">
        <v>11.5</v>
      </c>
      <c r="AK232" s="128">
        <v>11.7</v>
      </c>
      <c r="AL232" s="128">
        <v>11.7</v>
      </c>
      <c r="AM232" s="128">
        <v>11.6</v>
      </c>
      <c r="AO232" s="122">
        <f t="shared" si="28"/>
        <v>2009.06</v>
      </c>
      <c r="AP232" s="143">
        <f t="shared" si="22"/>
        <v>6.08</v>
      </c>
      <c r="AQ232" s="143">
        <f t="shared" si="23"/>
        <v>3.87</v>
      </c>
      <c r="AR232" s="143">
        <f t="shared" si="24"/>
        <v>1.9432000000000003</v>
      </c>
      <c r="AS232" s="143">
        <f t="shared" si="25"/>
        <v>11.5</v>
      </c>
    </row>
    <row r="233" spans="2:45" ht="14.25">
      <c r="B233" s="15">
        <f t="shared" si="26"/>
        <v>2009</v>
      </c>
      <c r="C233" s="10" t="str">
        <f t="shared" si="27"/>
        <v>Jul</v>
      </c>
      <c r="D233" s="128">
        <v>5.06</v>
      </c>
      <c r="E233" s="128">
        <v>5.34</v>
      </c>
      <c r="F233" s="128">
        <v>5.39</v>
      </c>
      <c r="G233" s="128">
        <v>5.22</v>
      </c>
      <c r="H233" s="128">
        <v>5.38</v>
      </c>
      <c r="I233" s="128">
        <v>5.41</v>
      </c>
      <c r="J233" s="128">
        <v>5.24</v>
      </c>
      <c r="K233" s="128">
        <v>5.34</v>
      </c>
      <c r="L233" s="128">
        <v>5.25</v>
      </c>
      <c r="M233" s="128">
        <v>3.24</v>
      </c>
      <c r="N233" s="128">
        <v>3.33</v>
      </c>
      <c r="O233" s="128">
        <v>3.39</v>
      </c>
      <c r="P233" s="128">
        <v>3.18</v>
      </c>
      <c r="Q233" s="128">
        <v>3.18</v>
      </c>
      <c r="R233" s="128">
        <v>3.28</v>
      </c>
      <c r="S233" s="128">
        <v>3.3</v>
      </c>
      <c r="T233" s="128">
        <v>3.32</v>
      </c>
      <c r="U233" s="128">
        <v>3.4</v>
      </c>
      <c r="V233" s="128">
        <v>2.56</v>
      </c>
      <c r="W233" s="128">
        <v>2.58</v>
      </c>
      <c r="X233" s="128">
        <v>2.46</v>
      </c>
      <c r="Y233" s="128">
        <v>2.69</v>
      </c>
      <c r="Z233" s="128">
        <v>2.68</v>
      </c>
      <c r="AA233" s="128">
        <v>2.65</v>
      </c>
      <c r="AB233" s="128">
        <v>2.53</v>
      </c>
      <c r="AC233" s="128">
        <v>2.68</v>
      </c>
      <c r="AD233" s="128">
        <v>2.67</v>
      </c>
      <c r="AE233" s="128">
        <v>10.24</v>
      </c>
      <c r="AF233" s="128">
        <v>10.32</v>
      </c>
      <c r="AG233" s="128">
        <v>10.7</v>
      </c>
      <c r="AH233" s="128">
        <v>10.2</v>
      </c>
      <c r="AI233" s="128">
        <v>10.8</v>
      </c>
      <c r="AJ233" s="128">
        <v>10.5</v>
      </c>
      <c r="AK233" s="128">
        <v>10.9</v>
      </c>
      <c r="AL233" s="128">
        <v>11.3</v>
      </c>
      <c r="AM233" s="128">
        <v>10.9</v>
      </c>
      <c r="AO233" s="122">
        <f t="shared" si="28"/>
        <v>2009.07</v>
      </c>
      <c r="AP233" s="143">
        <f t="shared" si="22"/>
        <v>5.41</v>
      </c>
      <c r="AQ233" s="143">
        <f t="shared" si="23"/>
        <v>3.28</v>
      </c>
      <c r="AR233" s="143">
        <f t="shared" si="24"/>
        <v>1.484</v>
      </c>
      <c r="AS233" s="143">
        <f t="shared" si="25"/>
        <v>10.5</v>
      </c>
    </row>
    <row r="234" spans="2:45" ht="14.25">
      <c r="B234" s="15">
        <f t="shared" si="26"/>
        <v>2009</v>
      </c>
      <c r="C234" s="10" t="str">
        <f t="shared" si="27"/>
        <v>Aug</v>
      </c>
      <c r="D234" s="128">
        <v>4.64</v>
      </c>
      <c r="E234" s="128">
        <v>4.83</v>
      </c>
      <c r="F234" s="128">
        <v>4.8</v>
      </c>
      <c r="G234" s="128">
        <v>4.72</v>
      </c>
      <c r="H234" s="128">
        <v>4.71</v>
      </c>
      <c r="I234" s="128">
        <v>4.76</v>
      </c>
      <c r="J234" s="128">
        <v>4.69</v>
      </c>
      <c r="K234" s="128">
        <v>4.82</v>
      </c>
      <c r="L234" s="128">
        <v>4.58</v>
      </c>
      <c r="M234" s="128">
        <v>3.12</v>
      </c>
      <c r="N234" s="128">
        <v>3.24</v>
      </c>
      <c r="O234" s="128">
        <v>3.13</v>
      </c>
      <c r="P234" s="128">
        <v>3.03</v>
      </c>
      <c r="Q234" s="128">
        <v>3.04</v>
      </c>
      <c r="R234" s="128">
        <v>3.12</v>
      </c>
      <c r="S234" s="128">
        <v>3.16</v>
      </c>
      <c r="T234" s="128">
        <v>3.13</v>
      </c>
      <c r="U234" s="128">
        <v>3.18</v>
      </c>
      <c r="V234" s="128">
        <v>2.71</v>
      </c>
      <c r="W234" s="128">
        <v>2.74</v>
      </c>
      <c r="X234" s="128">
        <v>2.64</v>
      </c>
      <c r="Y234" s="128">
        <v>2.81</v>
      </c>
      <c r="Z234" s="128">
        <v>2.76</v>
      </c>
      <c r="AA234" s="128">
        <v>2.77</v>
      </c>
      <c r="AB234" s="128">
        <v>2.56</v>
      </c>
      <c r="AC234" s="128">
        <v>2.79</v>
      </c>
      <c r="AD234" s="128">
        <v>2.56</v>
      </c>
      <c r="AE234" s="128">
        <v>10.49</v>
      </c>
      <c r="AF234" s="128">
        <v>10.4</v>
      </c>
      <c r="AG234" s="128">
        <v>10.6</v>
      </c>
      <c r="AH234" s="128">
        <v>10.6</v>
      </c>
      <c r="AI234" s="128">
        <v>10.5</v>
      </c>
      <c r="AJ234" s="128">
        <v>10.6</v>
      </c>
      <c r="AK234" s="128">
        <v>10.9</v>
      </c>
      <c r="AL234" s="128">
        <v>10.9</v>
      </c>
      <c r="AM234" s="128">
        <v>10.7</v>
      </c>
      <c r="AO234" s="122">
        <f t="shared" si="28"/>
        <v>2009.08</v>
      </c>
      <c r="AP234" s="143">
        <f t="shared" si="22"/>
        <v>4.76</v>
      </c>
      <c r="AQ234" s="143">
        <f t="shared" si="23"/>
        <v>3.12</v>
      </c>
      <c r="AR234" s="143">
        <f t="shared" si="24"/>
        <v>1.5512000000000001</v>
      </c>
      <c r="AS234" s="143">
        <f t="shared" si="25"/>
        <v>10.6</v>
      </c>
    </row>
    <row r="235" spans="2:45" ht="14.25">
      <c r="B235" s="15">
        <f t="shared" si="26"/>
        <v>2009</v>
      </c>
      <c r="C235" s="10" t="str">
        <f t="shared" si="27"/>
        <v>Sep</v>
      </c>
      <c r="D235" s="137">
        <v>3.96</v>
      </c>
      <c r="E235" s="137">
        <v>4.18</v>
      </c>
      <c r="F235" s="137">
        <v>4.17</v>
      </c>
      <c r="G235" s="137">
        <v>4.01</v>
      </c>
      <c r="H235" s="137">
        <v>4.05</v>
      </c>
      <c r="I235" s="137">
        <v>4.06</v>
      </c>
      <c r="J235" s="137">
        <v>4.07</v>
      </c>
      <c r="K235" s="137">
        <v>4.15</v>
      </c>
      <c r="L235" s="137">
        <v>3.73</v>
      </c>
      <c r="M235" s="137">
        <v>3.1</v>
      </c>
      <c r="N235" s="137">
        <v>3.28</v>
      </c>
      <c r="O235" s="137">
        <v>3.36</v>
      </c>
      <c r="P235" s="137">
        <v>2.95</v>
      </c>
      <c r="Q235" s="137">
        <v>3.08</v>
      </c>
      <c r="R235" s="137">
        <v>3.08</v>
      </c>
      <c r="S235" s="137">
        <v>3.22</v>
      </c>
      <c r="T235" s="137">
        <v>3.09</v>
      </c>
      <c r="U235" s="137">
        <v>3.08</v>
      </c>
      <c r="V235" s="137">
        <v>2.58</v>
      </c>
      <c r="W235" s="137">
        <v>2.69</v>
      </c>
      <c r="X235" s="137">
        <v>2.66</v>
      </c>
      <c r="Y235" s="137">
        <v>2.61</v>
      </c>
      <c r="Z235" s="137">
        <v>2.78</v>
      </c>
      <c r="AA235" s="137">
        <v>2.63</v>
      </c>
      <c r="AB235" s="137">
        <v>2.58</v>
      </c>
      <c r="AC235" s="137">
        <v>2.76</v>
      </c>
      <c r="AD235" s="137">
        <v>2.44</v>
      </c>
      <c r="AE235" s="137">
        <v>9.17</v>
      </c>
      <c r="AF235" s="137">
        <v>9.19</v>
      </c>
      <c r="AG235" s="137">
        <v>9.5</v>
      </c>
      <c r="AH235" s="137">
        <v>9.15</v>
      </c>
      <c r="AI235" s="137">
        <v>9.45</v>
      </c>
      <c r="AJ235" s="137">
        <v>9.45</v>
      </c>
      <c r="AK235" s="137">
        <v>9.17</v>
      </c>
      <c r="AL235" s="137">
        <v>9.89</v>
      </c>
      <c r="AM235" s="137">
        <v>9.77</v>
      </c>
      <c r="AO235" s="122">
        <f t="shared" si="28"/>
        <v>2009.09</v>
      </c>
      <c r="AP235" s="143">
        <f t="shared" si="22"/>
        <v>4.06</v>
      </c>
      <c r="AQ235" s="143">
        <f t="shared" si="23"/>
        <v>3.08</v>
      </c>
      <c r="AR235" s="143">
        <f t="shared" si="24"/>
        <v>1.4728</v>
      </c>
      <c r="AS235" s="143">
        <f t="shared" si="25"/>
        <v>9.45</v>
      </c>
    </row>
    <row r="236" spans="2:45" ht="14.25">
      <c r="B236" s="15">
        <f t="shared" si="26"/>
        <v>2009</v>
      </c>
      <c r="C236" s="10" t="str">
        <f t="shared" si="27"/>
        <v>Oct</v>
      </c>
      <c r="D236" s="137">
        <v>4.08</v>
      </c>
      <c r="E236" s="137">
        <v>4.33</v>
      </c>
      <c r="F236" s="137">
        <v>4.36</v>
      </c>
      <c r="G236" s="137">
        <v>4.2</v>
      </c>
      <c r="H236" s="137">
        <v>4.3</v>
      </c>
      <c r="I236" s="137">
        <v>4.31</v>
      </c>
      <c r="J236" s="137">
        <v>4.2</v>
      </c>
      <c r="K236" s="137">
        <v>4.03</v>
      </c>
      <c r="L236" s="137">
        <v>4.06</v>
      </c>
      <c r="M236" s="137">
        <v>3.45</v>
      </c>
      <c r="N236" s="137">
        <v>3.66</v>
      </c>
      <c r="O236" s="137">
        <v>3.76</v>
      </c>
      <c r="P236" s="137">
        <v>3.28</v>
      </c>
      <c r="Q236" s="137">
        <v>3.49</v>
      </c>
      <c r="R236" s="137">
        <v>3.53</v>
      </c>
      <c r="S236" s="137">
        <v>3.46</v>
      </c>
      <c r="T236" s="137">
        <v>3.45</v>
      </c>
      <c r="U236" s="137">
        <v>3.43</v>
      </c>
      <c r="V236" s="137">
        <v>2.86</v>
      </c>
      <c r="W236" s="137">
        <v>2.98</v>
      </c>
      <c r="X236" s="137">
        <v>2.96</v>
      </c>
      <c r="Y236" s="137">
        <v>2.89</v>
      </c>
      <c r="Z236" s="137">
        <v>3.07</v>
      </c>
      <c r="AA236" s="137">
        <v>3.07</v>
      </c>
      <c r="AB236" s="137">
        <v>2.86</v>
      </c>
      <c r="AC236" s="137">
        <v>3.18</v>
      </c>
      <c r="AD236" s="137">
        <v>2.92</v>
      </c>
      <c r="AE236" s="137">
        <v>8.73</v>
      </c>
      <c r="AF236" s="137">
        <v>8.57</v>
      </c>
      <c r="AG236" s="137">
        <v>8.7</v>
      </c>
      <c r="AH236" s="137">
        <v>8.88</v>
      </c>
      <c r="AI236" s="137">
        <v>9.11</v>
      </c>
      <c r="AJ236" s="137">
        <v>9.1</v>
      </c>
      <c r="AK236" s="137">
        <v>9.11</v>
      </c>
      <c r="AL236" s="137">
        <v>9.31</v>
      </c>
      <c r="AM236" s="137">
        <v>9.1</v>
      </c>
      <c r="AO236" s="122">
        <f t="shared" si="28"/>
        <v>2009.1</v>
      </c>
      <c r="AP236" s="143">
        <f t="shared" si="22"/>
        <v>4.31</v>
      </c>
      <c r="AQ236" s="143">
        <f t="shared" si="23"/>
        <v>3.53</v>
      </c>
      <c r="AR236" s="143">
        <f t="shared" si="24"/>
        <v>1.7192</v>
      </c>
      <c r="AS236" s="143">
        <f t="shared" si="25"/>
        <v>9.1</v>
      </c>
    </row>
    <row r="237" spans="2:45" ht="14.25">
      <c r="B237" s="15">
        <f t="shared" si="26"/>
        <v>2009</v>
      </c>
      <c r="C237" s="10" t="str">
        <f t="shared" si="27"/>
        <v>Nov</v>
      </c>
      <c r="D237" s="137">
        <v>4.36</v>
      </c>
      <c r="E237" s="137">
        <v>4.63</v>
      </c>
      <c r="F237" s="137">
        <v>4.67</v>
      </c>
      <c r="G237" s="137">
        <v>4.52</v>
      </c>
      <c r="H237" s="137">
        <v>4.69</v>
      </c>
      <c r="I237" s="137">
        <v>4.66</v>
      </c>
      <c r="J237" s="137">
        <v>4.57</v>
      </c>
      <c r="K237" s="137">
        <v>4.63</v>
      </c>
      <c r="L237" s="137">
        <v>4.44</v>
      </c>
      <c r="M237" s="137">
        <v>3.59</v>
      </c>
      <c r="N237" s="137">
        <v>3.74</v>
      </c>
      <c r="O237" s="137">
        <v>3.78</v>
      </c>
      <c r="P237" s="137">
        <v>3.48</v>
      </c>
      <c r="Q237" s="137">
        <v>3.68</v>
      </c>
      <c r="R237" s="137">
        <v>3.6</v>
      </c>
      <c r="S237" s="137">
        <v>3.53</v>
      </c>
      <c r="T237" s="137">
        <v>3.57</v>
      </c>
      <c r="U237" s="137">
        <v>3.6</v>
      </c>
      <c r="V237" s="137">
        <v>2.99</v>
      </c>
      <c r="W237" s="137">
        <v>3.07</v>
      </c>
      <c r="X237" s="137">
        <v>3.02</v>
      </c>
      <c r="Y237" s="137">
        <v>3.05</v>
      </c>
      <c r="Z237" s="137">
        <v>3.15</v>
      </c>
      <c r="AA237" s="137">
        <v>3.14</v>
      </c>
      <c r="AB237" s="137">
        <v>2.99</v>
      </c>
      <c r="AC237" s="137">
        <v>3.29</v>
      </c>
      <c r="AD237" s="137">
        <v>3.08</v>
      </c>
      <c r="AE237" s="137">
        <v>9.19</v>
      </c>
      <c r="AF237" s="137">
        <v>8.95</v>
      </c>
      <c r="AG237" s="137">
        <v>9</v>
      </c>
      <c r="AH237" s="137">
        <v>9.42</v>
      </c>
      <c r="AI237" s="137">
        <v>9.51</v>
      </c>
      <c r="AJ237" s="137">
        <v>9.38</v>
      </c>
      <c r="AK237" s="137">
        <v>9.37</v>
      </c>
      <c r="AL237" s="137">
        <v>9.49</v>
      </c>
      <c r="AM237" s="137">
        <v>9.27</v>
      </c>
      <c r="AO237" s="122">
        <f t="shared" si="28"/>
        <v>2009.11</v>
      </c>
      <c r="AP237" s="143">
        <f t="shared" si="22"/>
        <v>4.66</v>
      </c>
      <c r="AQ237" s="143">
        <f t="shared" si="23"/>
        <v>3.6</v>
      </c>
      <c r="AR237" s="143">
        <f t="shared" si="24"/>
        <v>1.7584000000000002</v>
      </c>
      <c r="AS237" s="143">
        <f t="shared" si="25"/>
        <v>9.38</v>
      </c>
    </row>
    <row r="238" spans="2:45" ht="14.25">
      <c r="B238" s="15">
        <f t="shared" si="26"/>
        <v>2009</v>
      </c>
      <c r="C238" s="10" t="str">
        <f t="shared" si="27"/>
        <v>Dec</v>
      </c>
      <c r="D238" s="137">
        <v>4.24</v>
      </c>
      <c r="E238" s="137">
        <v>4.5</v>
      </c>
      <c r="F238" s="137">
        <v>4.55</v>
      </c>
      <c r="G238" s="137">
        <v>4.4</v>
      </c>
      <c r="H238" s="137">
        <v>4.45</v>
      </c>
      <c r="I238" s="137">
        <v>4.53</v>
      </c>
      <c r="J238" s="137">
        <v>4.4</v>
      </c>
      <c r="K238" s="137">
        <v>4.45</v>
      </c>
      <c r="L238" s="137">
        <v>4.27</v>
      </c>
      <c r="M238" s="137">
        <v>3.51</v>
      </c>
      <c r="N238" s="137">
        <v>3.63</v>
      </c>
      <c r="O238" s="137">
        <v>3.65</v>
      </c>
      <c r="P238" s="137">
        <v>3.41</v>
      </c>
      <c r="Q238" s="137">
        <v>3.57</v>
      </c>
      <c r="R238" s="137">
        <v>3.57</v>
      </c>
      <c r="S238" s="137">
        <v>3.45</v>
      </c>
      <c r="T238" s="137">
        <v>3.52</v>
      </c>
      <c r="U238" s="137">
        <v>3.51</v>
      </c>
      <c r="V238" s="137">
        <v>3.04</v>
      </c>
      <c r="W238" s="137">
        <v>3.13</v>
      </c>
      <c r="X238" s="137">
        <v>3.09</v>
      </c>
      <c r="Y238" s="137">
        <v>3.09</v>
      </c>
      <c r="Z238" s="137">
        <v>3.19</v>
      </c>
      <c r="AA238" s="137">
        <v>3.13</v>
      </c>
      <c r="AB238" s="137">
        <v>3.05</v>
      </c>
      <c r="AC238" s="137">
        <v>3.25</v>
      </c>
      <c r="AD238" s="137">
        <v>2.98</v>
      </c>
      <c r="AE238" s="137">
        <v>9.51</v>
      </c>
      <c r="AF238" s="137">
        <v>9.26</v>
      </c>
      <c r="AG238" s="137">
        <v>9.31</v>
      </c>
      <c r="AH238" s="137">
        <v>9.76</v>
      </c>
      <c r="AI238" s="137">
        <v>9.76</v>
      </c>
      <c r="AJ238" s="137">
        <v>9.71</v>
      </c>
      <c r="AK238" s="137">
        <v>9.76</v>
      </c>
      <c r="AL238" s="137">
        <v>9.86</v>
      </c>
      <c r="AM238" s="137">
        <v>9.61</v>
      </c>
      <c r="AO238" s="122">
        <f t="shared" si="28"/>
        <v>2009.12</v>
      </c>
      <c r="AP238" s="143">
        <f t="shared" si="22"/>
        <v>4.53</v>
      </c>
      <c r="AQ238" s="143">
        <f t="shared" si="23"/>
        <v>3.57</v>
      </c>
      <c r="AR238" s="143">
        <f t="shared" si="24"/>
        <v>1.7528000000000001</v>
      </c>
      <c r="AS238" s="143">
        <f t="shared" si="25"/>
        <v>9.71</v>
      </c>
    </row>
    <row r="239" spans="2:45" ht="14.25">
      <c r="B239" s="15">
        <f t="shared" si="26"/>
        <v>2010</v>
      </c>
      <c r="C239" s="10" t="str">
        <f t="shared" si="27"/>
        <v>Jan</v>
      </c>
      <c r="D239" s="137">
        <v>4.36</v>
      </c>
      <c r="E239" s="137">
        <v>4.6</v>
      </c>
      <c r="F239" s="137">
        <v>4.62</v>
      </c>
      <c r="G239" s="137">
        <v>4.55</v>
      </c>
      <c r="H239" s="137">
        <v>4.57</v>
      </c>
      <c r="I239" s="137">
        <v>4.64</v>
      </c>
      <c r="J239" s="137">
        <v>4.55</v>
      </c>
      <c r="K239" s="137">
        <v>4.51</v>
      </c>
      <c r="L239" s="137">
        <v>4.39</v>
      </c>
      <c r="M239" s="137">
        <v>3.52</v>
      </c>
      <c r="N239" s="137">
        <v>3.63</v>
      </c>
      <c r="O239" s="137">
        <v>3.63</v>
      </c>
      <c r="P239" s="137">
        <v>3.44</v>
      </c>
      <c r="Q239" s="137">
        <v>3.49</v>
      </c>
      <c r="R239" s="137">
        <v>3.6</v>
      </c>
      <c r="S239" s="137">
        <v>3.58</v>
      </c>
      <c r="T239" s="137">
        <v>3.6</v>
      </c>
      <c r="U239" s="137">
        <v>3.71</v>
      </c>
      <c r="V239" s="137">
        <v>3.07</v>
      </c>
      <c r="W239" s="137">
        <v>3.1</v>
      </c>
      <c r="X239" s="137">
        <v>3</v>
      </c>
      <c r="Y239" s="137">
        <v>3.18</v>
      </c>
      <c r="Z239" s="137">
        <v>3.19</v>
      </c>
      <c r="AA239" s="137">
        <v>3.15</v>
      </c>
      <c r="AB239" s="137">
        <v>3.15</v>
      </c>
      <c r="AC239" s="137">
        <v>3.24</v>
      </c>
      <c r="AD239" s="137">
        <v>3.02</v>
      </c>
      <c r="AE239" s="137">
        <v>9.23</v>
      </c>
      <c r="AF239" s="137">
        <v>9.03</v>
      </c>
      <c r="AG239" s="137">
        <v>9.12</v>
      </c>
      <c r="AH239" s="137">
        <v>9.43</v>
      </c>
      <c r="AI239" s="137">
        <v>9.48</v>
      </c>
      <c r="AJ239" s="137">
        <v>9.53</v>
      </c>
      <c r="AK239" s="137">
        <v>9.63</v>
      </c>
      <c r="AL239" s="137">
        <v>9.63</v>
      </c>
      <c r="AM239" s="137">
        <v>9.53</v>
      </c>
      <c r="AO239" s="122">
        <f t="shared" si="28"/>
        <v>2010.01</v>
      </c>
      <c r="AP239" s="143">
        <f t="shared" si="22"/>
        <v>4.64</v>
      </c>
      <c r="AQ239" s="143">
        <f t="shared" si="23"/>
        <v>3.6</v>
      </c>
      <c r="AR239" s="143">
        <f t="shared" si="24"/>
        <v>1.764</v>
      </c>
      <c r="AS239" s="143">
        <f t="shared" si="25"/>
        <v>9.53</v>
      </c>
    </row>
    <row r="240" spans="2:45" ht="14.25">
      <c r="B240" s="15">
        <f t="shared" si="26"/>
        <v>2010</v>
      </c>
      <c r="C240" s="10" t="str">
        <f t="shared" si="27"/>
        <v>Feb</v>
      </c>
      <c r="D240" s="137">
        <v>4.11</v>
      </c>
      <c r="E240" s="137">
        <v>4.35</v>
      </c>
      <c r="F240" s="137">
        <v>4.37</v>
      </c>
      <c r="G240" s="137">
        <v>4.27</v>
      </c>
      <c r="H240" s="137">
        <v>4.37</v>
      </c>
      <c r="I240" s="137">
        <v>4.48</v>
      </c>
      <c r="J240" s="137">
        <v>4.37</v>
      </c>
      <c r="K240" s="137">
        <v>4.32</v>
      </c>
      <c r="L240" s="137">
        <v>4.16</v>
      </c>
      <c r="M240" s="137">
        <v>3.36</v>
      </c>
      <c r="N240" s="137">
        <v>3.44</v>
      </c>
      <c r="O240" s="137">
        <v>3.41</v>
      </c>
      <c r="P240" s="137">
        <v>3.31</v>
      </c>
      <c r="Q240" s="137">
        <v>3.36</v>
      </c>
      <c r="R240" s="137">
        <v>3.41</v>
      </c>
      <c r="S240" s="137">
        <v>3.46</v>
      </c>
      <c r="T240" s="137">
        <v>3.41</v>
      </c>
      <c r="U240" s="137">
        <v>3.57</v>
      </c>
      <c r="V240" s="137">
        <v>2.86</v>
      </c>
      <c r="W240" s="137">
        <v>2.93</v>
      </c>
      <c r="X240" s="137">
        <v>2.86</v>
      </c>
      <c r="Y240" s="137">
        <v>2.94</v>
      </c>
      <c r="Z240" s="137">
        <v>3.02</v>
      </c>
      <c r="AA240" s="137">
        <v>3</v>
      </c>
      <c r="AB240" s="137">
        <v>2.97</v>
      </c>
      <c r="AC240" s="137">
        <v>3.08</v>
      </c>
      <c r="AD240" s="137">
        <v>2.88</v>
      </c>
      <c r="AE240" s="137">
        <v>8.84</v>
      </c>
      <c r="AF240" s="137">
        <v>8.61</v>
      </c>
      <c r="AG240" s="137">
        <v>8.67</v>
      </c>
      <c r="AH240" s="137">
        <v>9.07</v>
      </c>
      <c r="AI240" s="137">
        <v>8.97</v>
      </c>
      <c r="AJ240" s="137">
        <v>9.17</v>
      </c>
      <c r="AK240" s="137">
        <v>9.27</v>
      </c>
      <c r="AL240" s="137">
        <v>9.32</v>
      </c>
      <c r="AM240" s="137">
        <v>9.27</v>
      </c>
      <c r="AO240" s="122">
        <f t="shared" si="28"/>
        <v>2010.02</v>
      </c>
      <c r="AP240" s="143">
        <f t="shared" si="22"/>
        <v>4.48</v>
      </c>
      <c r="AQ240" s="143">
        <f t="shared" si="23"/>
        <v>3.41</v>
      </c>
      <c r="AR240" s="143">
        <f t="shared" si="24"/>
        <v>1.6800000000000002</v>
      </c>
      <c r="AS240" s="143">
        <f t="shared" si="25"/>
        <v>9.17</v>
      </c>
    </row>
    <row r="241" spans="2:45" ht="14.25">
      <c r="B241" s="15">
        <f t="shared" si="26"/>
        <v>2010</v>
      </c>
      <c r="C241" s="10" t="str">
        <f t="shared" si="27"/>
        <v>Mar</v>
      </c>
      <c r="D241" s="137">
        <v>4.11</v>
      </c>
      <c r="E241" s="137">
        <v>4.34</v>
      </c>
      <c r="F241" s="137">
        <v>4.34</v>
      </c>
      <c r="G241" s="137">
        <v>4.29</v>
      </c>
      <c r="H241" s="137">
        <v>4.39</v>
      </c>
      <c r="I241" s="137">
        <v>4.38</v>
      </c>
      <c r="J241" s="137">
        <v>4.32</v>
      </c>
      <c r="K241" s="137">
        <v>4.38</v>
      </c>
      <c r="L241" s="137">
        <v>4.2</v>
      </c>
      <c r="M241" s="137">
        <v>3.44</v>
      </c>
      <c r="N241" s="137">
        <v>3.55</v>
      </c>
      <c r="O241" s="137">
        <v>3.54</v>
      </c>
      <c r="P241" s="137">
        <v>3.36</v>
      </c>
      <c r="Q241" s="137">
        <v>3.56</v>
      </c>
      <c r="R241" s="137">
        <v>3.44</v>
      </c>
      <c r="S241" s="137">
        <v>3.58</v>
      </c>
      <c r="T241" s="137">
        <v>3.62</v>
      </c>
      <c r="U241" s="137">
        <v>3.61</v>
      </c>
      <c r="V241" s="137">
        <v>3</v>
      </c>
      <c r="W241" s="137">
        <v>3.06</v>
      </c>
      <c r="X241" s="137">
        <v>2.99</v>
      </c>
      <c r="Y241" s="137">
        <v>3.07</v>
      </c>
      <c r="Z241" s="137">
        <v>3.26</v>
      </c>
      <c r="AA241" s="137">
        <v>3.04</v>
      </c>
      <c r="AB241" s="137">
        <v>3.06</v>
      </c>
      <c r="AC241" s="137">
        <v>3.25</v>
      </c>
      <c r="AD241" s="137">
        <v>3.07</v>
      </c>
      <c r="AE241" s="137">
        <v>8.83</v>
      </c>
      <c r="AF241" s="137">
        <v>8.63</v>
      </c>
      <c r="AG241" s="137">
        <v>8.72</v>
      </c>
      <c r="AH241" s="137">
        <v>9.03</v>
      </c>
      <c r="AI241" s="137">
        <v>9.19</v>
      </c>
      <c r="AJ241" s="137">
        <v>9.19</v>
      </c>
      <c r="AK241" s="137">
        <v>9.34</v>
      </c>
      <c r="AL241" s="137">
        <v>9.45</v>
      </c>
      <c r="AM241" s="137">
        <v>9.34</v>
      </c>
      <c r="AO241" s="122">
        <f t="shared" si="28"/>
        <v>2010.03</v>
      </c>
      <c r="AP241" s="143">
        <f t="shared" si="22"/>
        <v>4.38</v>
      </c>
      <c r="AQ241" s="143">
        <f t="shared" si="23"/>
        <v>3.44</v>
      </c>
      <c r="AR241" s="143">
        <f t="shared" si="24"/>
        <v>1.7024000000000001</v>
      </c>
      <c r="AS241" s="143">
        <f t="shared" si="25"/>
        <v>9.19</v>
      </c>
    </row>
    <row r="242" spans="2:45" ht="14.25">
      <c r="B242" s="15">
        <f t="shared" si="26"/>
        <v>2010</v>
      </c>
      <c r="C242" s="10" t="str">
        <f t="shared" si="27"/>
        <v>Apr</v>
      </c>
      <c r="D242" s="137">
        <v>3.94</v>
      </c>
      <c r="E242" s="137">
        <v>4.17</v>
      </c>
      <c r="F242" s="137">
        <v>4.18</v>
      </c>
      <c r="G242" s="137">
        <v>4.12</v>
      </c>
      <c r="H242" s="137">
        <v>4.2</v>
      </c>
      <c r="I242" s="137">
        <v>4.2</v>
      </c>
      <c r="J242" s="137">
        <v>4.05</v>
      </c>
      <c r="K242" s="137">
        <v>4.11</v>
      </c>
      <c r="L242" s="137">
        <v>4.06</v>
      </c>
      <c r="M242" s="137">
        <v>3.24</v>
      </c>
      <c r="N242" s="137">
        <v>3.3</v>
      </c>
      <c r="O242" s="137">
        <v>3.26</v>
      </c>
      <c r="P242" s="137">
        <v>3.22</v>
      </c>
      <c r="Q242" s="137">
        <v>3.25</v>
      </c>
      <c r="R242" s="137">
        <v>3.18</v>
      </c>
      <c r="S242" s="137">
        <v>3.41</v>
      </c>
      <c r="T242" s="137">
        <v>3.4</v>
      </c>
      <c r="U242" s="137">
        <v>3.44</v>
      </c>
      <c r="V242" s="137">
        <v>2.9</v>
      </c>
      <c r="W242" s="137">
        <v>2.95</v>
      </c>
      <c r="X242" s="137">
        <v>2.86</v>
      </c>
      <c r="Y242" s="137">
        <v>3</v>
      </c>
      <c r="Z242" s="137">
        <v>3.02</v>
      </c>
      <c r="AA242" s="137">
        <v>2.9</v>
      </c>
      <c r="AB242" s="137">
        <v>2.88</v>
      </c>
      <c r="AC242" s="137">
        <v>3.07</v>
      </c>
      <c r="AD242" s="137">
        <v>3.07</v>
      </c>
      <c r="AE242" s="137">
        <v>9.04</v>
      </c>
      <c r="AF242" s="137">
        <v>8.83</v>
      </c>
      <c r="AG242" s="137">
        <v>8.93</v>
      </c>
      <c r="AH242" s="137">
        <v>9.23</v>
      </c>
      <c r="AI242" s="137">
        <v>9.23</v>
      </c>
      <c r="AJ242" s="137">
        <v>9.29</v>
      </c>
      <c r="AK242" s="137">
        <v>9.41</v>
      </c>
      <c r="AL242" s="137">
        <v>9.59</v>
      </c>
      <c r="AM242" s="137">
        <v>9.54</v>
      </c>
      <c r="AO242" s="122">
        <f t="shared" si="28"/>
        <v>2010.04</v>
      </c>
      <c r="AP242" s="143">
        <f t="shared" si="22"/>
        <v>4.2</v>
      </c>
      <c r="AQ242" s="143">
        <f t="shared" si="23"/>
        <v>3.18</v>
      </c>
      <c r="AR242" s="143">
        <f t="shared" si="24"/>
        <v>1.624</v>
      </c>
      <c r="AS242" s="143">
        <f t="shared" si="25"/>
        <v>9.29</v>
      </c>
    </row>
    <row r="243" spans="2:45" ht="14.25">
      <c r="B243" s="15">
        <f t="shared" si="26"/>
        <v>2010</v>
      </c>
      <c r="C243" s="10" t="str">
        <f t="shared" si="27"/>
        <v>May</v>
      </c>
      <c r="D243" s="137">
        <v>4.04</v>
      </c>
      <c r="E243" s="137">
        <v>4.29</v>
      </c>
      <c r="F243" s="137">
        <v>4.32</v>
      </c>
      <c r="G243" s="137">
        <v>4.2</v>
      </c>
      <c r="H243" s="137">
        <v>4.32</v>
      </c>
      <c r="I243" s="137">
        <v>4.29</v>
      </c>
      <c r="J243" s="137">
        <v>4.12</v>
      </c>
      <c r="K243" s="137">
        <v>4.13</v>
      </c>
      <c r="L243" s="137">
        <v>4.11</v>
      </c>
      <c r="M243" s="137">
        <v>3.21</v>
      </c>
      <c r="N243" s="137">
        <v>3.36</v>
      </c>
      <c r="O243" s="137">
        <v>3.39</v>
      </c>
      <c r="P243" s="137">
        <v>3.29</v>
      </c>
      <c r="Q243" s="137">
        <v>3.36</v>
      </c>
      <c r="R243" s="137">
        <v>3.38</v>
      </c>
      <c r="S243" s="137">
        <v>3.51</v>
      </c>
      <c r="T243" s="137">
        <v>3.51</v>
      </c>
      <c r="U243" s="137">
        <v>3.54</v>
      </c>
      <c r="V243" s="137">
        <v>3.06</v>
      </c>
      <c r="W243" s="137">
        <v>3.12</v>
      </c>
      <c r="X243" s="137">
        <v>3.05</v>
      </c>
      <c r="Y243" s="137">
        <v>3.14</v>
      </c>
      <c r="Z243" s="137">
        <v>3.2</v>
      </c>
      <c r="AA243" s="137">
        <v>3.1</v>
      </c>
      <c r="AB243" s="137">
        <v>3.05</v>
      </c>
      <c r="AC243" s="137">
        <v>3.16</v>
      </c>
      <c r="AD243" s="137">
        <v>3.18</v>
      </c>
      <c r="AE243" s="137">
        <v>8.98</v>
      </c>
      <c r="AF243" s="137">
        <v>8.77</v>
      </c>
      <c r="AG243" s="137">
        <v>8.87</v>
      </c>
      <c r="AH243" s="137">
        <v>9.17</v>
      </c>
      <c r="AI243" s="137">
        <v>9.12</v>
      </c>
      <c r="AJ243" s="137">
        <v>9.28</v>
      </c>
      <c r="AK243" s="137">
        <v>9.58</v>
      </c>
      <c r="AL243" s="137">
        <v>9.52</v>
      </c>
      <c r="AM243" s="137">
        <v>9.35</v>
      </c>
      <c r="AO243" s="122">
        <f t="shared" si="28"/>
        <v>2010.05</v>
      </c>
      <c r="AP243" s="143">
        <f t="shared" si="22"/>
        <v>4.29</v>
      </c>
      <c r="AQ243" s="143">
        <f t="shared" si="23"/>
        <v>3.38</v>
      </c>
      <c r="AR243" s="143">
        <f t="shared" si="24"/>
        <v>1.7360000000000002</v>
      </c>
      <c r="AS243" s="143">
        <f t="shared" si="25"/>
        <v>9.28</v>
      </c>
    </row>
    <row r="244" spans="2:45" ht="14.25">
      <c r="B244" s="15">
        <f t="shared" si="26"/>
        <v>2010</v>
      </c>
      <c r="C244" s="10" t="str">
        <f t="shared" si="27"/>
        <v>Jun</v>
      </c>
      <c r="D244" s="137">
        <v>3.83</v>
      </c>
      <c r="E244" s="137">
        <v>4.07</v>
      </c>
      <c r="F244" s="137">
        <v>4.09</v>
      </c>
      <c r="G244" s="137">
        <v>3.97</v>
      </c>
      <c r="H244" s="137">
        <v>3.92</v>
      </c>
      <c r="I244" s="137">
        <v>4.08</v>
      </c>
      <c r="J244" s="137">
        <v>4.08</v>
      </c>
      <c r="K244" s="137">
        <v>4.19</v>
      </c>
      <c r="L244" s="137">
        <v>4.07</v>
      </c>
      <c r="M244" s="137">
        <v>3.05</v>
      </c>
      <c r="N244" s="137">
        <v>3.19</v>
      </c>
      <c r="O244" s="137">
        <v>3.21</v>
      </c>
      <c r="P244" s="137">
        <v>3.16</v>
      </c>
      <c r="Q244" s="137">
        <v>3.23</v>
      </c>
      <c r="R244" s="137">
        <v>3.13</v>
      </c>
      <c r="S244" s="137">
        <v>3.33</v>
      </c>
      <c r="T244" s="137">
        <v>3.36</v>
      </c>
      <c r="U244" s="137">
        <v>3.42</v>
      </c>
      <c r="V244" s="137">
        <v>2.66</v>
      </c>
      <c r="W244" s="137">
        <v>2.81</v>
      </c>
      <c r="X244" s="137">
        <v>2.83</v>
      </c>
      <c r="Y244" s="137">
        <v>2.86</v>
      </c>
      <c r="Z244" s="137">
        <v>2.92</v>
      </c>
      <c r="AA244" s="137">
        <v>2.89</v>
      </c>
      <c r="AB244" s="137">
        <v>2.9</v>
      </c>
      <c r="AC244" s="137">
        <v>2.92</v>
      </c>
      <c r="AD244" s="137">
        <v>2.94</v>
      </c>
      <c r="AE244" s="137">
        <v>8.94</v>
      </c>
      <c r="AF244" s="137">
        <v>8.76</v>
      </c>
      <c r="AG244" s="137">
        <v>8.89</v>
      </c>
      <c r="AH244" s="137">
        <v>9.1</v>
      </c>
      <c r="AI244" s="137">
        <v>9.11</v>
      </c>
      <c r="AJ244" s="137">
        <v>9.22</v>
      </c>
      <c r="AK244" s="137">
        <v>9.34</v>
      </c>
      <c r="AL244" s="137">
        <v>9.49</v>
      </c>
      <c r="AM244" s="137">
        <v>9.4</v>
      </c>
      <c r="AO244" s="122">
        <f t="shared" si="28"/>
        <v>2010.06</v>
      </c>
      <c r="AP244" s="143">
        <f t="shared" si="22"/>
        <v>4.08</v>
      </c>
      <c r="AQ244" s="143">
        <f t="shared" si="23"/>
        <v>3.13</v>
      </c>
      <c r="AR244" s="143">
        <f t="shared" si="24"/>
        <v>1.6184000000000003</v>
      </c>
      <c r="AS244" s="143">
        <f t="shared" si="25"/>
        <v>9.22</v>
      </c>
    </row>
    <row r="245" spans="2:45" ht="14.25">
      <c r="B245" s="15">
        <f t="shared" si="26"/>
        <v>2010</v>
      </c>
      <c r="C245" s="10" t="str">
        <f t="shared" si="27"/>
        <v>Jul</v>
      </c>
      <c r="D245" s="137">
        <v>4.21</v>
      </c>
      <c r="E245" s="137">
        <v>4.27</v>
      </c>
      <c r="F245" s="137">
        <v>4.42</v>
      </c>
      <c r="G245" s="137">
        <v>4.28</v>
      </c>
      <c r="H245" s="137">
        <v>4.44</v>
      </c>
      <c r="I245" s="137">
        <v>4.54</v>
      </c>
      <c r="J245" s="137">
        <v>4.4</v>
      </c>
      <c r="K245" s="137">
        <v>4.55</v>
      </c>
      <c r="L245" s="137">
        <v>4.57</v>
      </c>
      <c r="M245" s="137">
        <v>3.29</v>
      </c>
      <c r="N245" s="137">
        <v>3.39</v>
      </c>
      <c r="O245" s="137">
        <v>3.45</v>
      </c>
      <c r="P245" s="137">
        <v>3.32</v>
      </c>
      <c r="Q245" s="137">
        <v>3.34</v>
      </c>
      <c r="R245" s="137">
        <v>3.4</v>
      </c>
      <c r="S245" s="137">
        <v>3.39</v>
      </c>
      <c r="T245" s="137">
        <v>3.52</v>
      </c>
      <c r="U245" s="137">
        <v>3.58</v>
      </c>
      <c r="V245" s="137">
        <v>2.91</v>
      </c>
      <c r="W245" s="137">
        <v>2.95</v>
      </c>
      <c r="X245" s="137">
        <v>3</v>
      </c>
      <c r="Y245" s="137">
        <v>3.07</v>
      </c>
      <c r="Z245" s="137">
        <v>3.12</v>
      </c>
      <c r="AA245" s="137">
        <v>3.06</v>
      </c>
      <c r="AB245" s="137">
        <v>3.06</v>
      </c>
      <c r="AC245" s="137">
        <v>3.18</v>
      </c>
      <c r="AD245" s="137">
        <v>3.19</v>
      </c>
      <c r="AE245" s="137">
        <v>9.54</v>
      </c>
      <c r="AF245" s="137">
        <v>9.39</v>
      </c>
      <c r="AG245" s="137">
        <v>9.54</v>
      </c>
      <c r="AH245" s="137">
        <v>9.68</v>
      </c>
      <c r="AI245" s="137">
        <v>9.81</v>
      </c>
      <c r="AJ245" s="137">
        <v>9.97</v>
      </c>
      <c r="AK245" s="137">
        <v>9.95</v>
      </c>
      <c r="AL245" s="137">
        <v>10.03</v>
      </c>
      <c r="AM245" s="137">
        <v>9.95</v>
      </c>
      <c r="AO245" s="122">
        <f t="shared" si="28"/>
        <v>2010.07</v>
      </c>
      <c r="AP245" s="143">
        <f t="shared" si="22"/>
        <v>4.54</v>
      </c>
      <c r="AQ245" s="143">
        <f t="shared" si="23"/>
        <v>3.4</v>
      </c>
      <c r="AR245" s="143">
        <f t="shared" si="24"/>
        <v>1.7136000000000002</v>
      </c>
      <c r="AS245" s="143">
        <f t="shared" si="25"/>
        <v>9.97</v>
      </c>
    </row>
    <row r="246" spans="2:45" ht="14.25">
      <c r="B246" s="15">
        <f t="shared" si="26"/>
        <v>2010</v>
      </c>
      <c r="C246" s="10" t="str">
        <f t="shared" si="27"/>
        <v>Aug</v>
      </c>
      <c r="D246" s="137">
        <v>5.62</v>
      </c>
      <c r="E246" s="137">
        <v>5.66</v>
      </c>
      <c r="F246" s="137">
        <v>5.63</v>
      </c>
      <c r="G246" s="137">
        <v>5.7</v>
      </c>
      <c r="H246" s="137">
        <v>5.77</v>
      </c>
      <c r="I246" s="137">
        <v>5.73</v>
      </c>
      <c r="J246" s="137">
        <v>5.68</v>
      </c>
      <c r="K246" s="137">
        <v>5.73</v>
      </c>
      <c r="L246" s="137">
        <v>5.63</v>
      </c>
      <c r="M246" s="137">
        <v>3.56</v>
      </c>
      <c r="N246" s="137">
        <v>3.69</v>
      </c>
      <c r="O246" s="137">
        <v>3.76</v>
      </c>
      <c r="P246" s="137">
        <v>3.51</v>
      </c>
      <c r="Q246" s="137">
        <v>3.63</v>
      </c>
      <c r="R246" s="137">
        <v>3.68</v>
      </c>
      <c r="S246" s="137">
        <v>3.58</v>
      </c>
      <c r="T246" s="137">
        <v>3.59</v>
      </c>
      <c r="U246" s="137">
        <v>3.63</v>
      </c>
      <c r="V246" s="137">
        <v>3.23</v>
      </c>
      <c r="W246" s="137">
        <v>3.33</v>
      </c>
      <c r="X246" s="137">
        <v>3.34</v>
      </c>
      <c r="Y246" s="137">
        <v>3.27</v>
      </c>
      <c r="Z246" s="137">
        <v>3.36</v>
      </c>
      <c r="AA246" s="137">
        <v>3.33</v>
      </c>
      <c r="AB246" s="137">
        <v>3.29</v>
      </c>
      <c r="AC246" s="137">
        <v>3.37</v>
      </c>
      <c r="AD246" s="137">
        <v>3.26</v>
      </c>
      <c r="AE246" s="137">
        <v>9.84</v>
      </c>
      <c r="AF246" s="137">
        <v>9.79</v>
      </c>
      <c r="AG246" s="137">
        <v>9.92</v>
      </c>
      <c r="AH246" s="137">
        <v>9.98</v>
      </c>
      <c r="AI246" s="137">
        <v>10.08</v>
      </c>
      <c r="AJ246" s="137">
        <v>10.23</v>
      </c>
      <c r="AK246" s="137">
        <v>10.28</v>
      </c>
      <c r="AL246" s="137">
        <v>10.44</v>
      </c>
      <c r="AM246" s="137">
        <v>10.3</v>
      </c>
      <c r="AO246" s="122">
        <f t="shared" si="28"/>
        <v>2010.08</v>
      </c>
      <c r="AP246" s="143">
        <f t="shared" si="22"/>
        <v>5.73</v>
      </c>
      <c r="AQ246" s="143">
        <f t="shared" si="23"/>
        <v>3.68</v>
      </c>
      <c r="AR246" s="143">
        <f t="shared" si="24"/>
        <v>1.8648000000000002</v>
      </c>
      <c r="AS246" s="143">
        <f t="shared" si="25"/>
        <v>10.23</v>
      </c>
    </row>
    <row r="247" spans="2:45" ht="14.25">
      <c r="B247" s="15">
        <f t="shared" si="26"/>
        <v>2010</v>
      </c>
      <c r="C247" s="10" t="str">
        <f t="shared" si="27"/>
        <v>Sep</v>
      </c>
      <c r="D247" s="137">
        <v>6.1</v>
      </c>
      <c r="E247" s="137">
        <v>6.14</v>
      </c>
      <c r="F247" s="137">
        <v>6.11</v>
      </c>
      <c r="G247" s="137">
        <v>6.18</v>
      </c>
      <c r="H247" s="137">
        <v>6.26</v>
      </c>
      <c r="I247" s="137">
        <v>6.21</v>
      </c>
      <c r="J247" s="137">
        <v>6.15</v>
      </c>
      <c r="K247" s="137">
        <v>6.22</v>
      </c>
      <c r="L247" s="137">
        <v>6.11</v>
      </c>
      <c r="M247" s="137">
        <v>3.97</v>
      </c>
      <c r="N247" s="137">
        <v>4.1</v>
      </c>
      <c r="O247" s="137">
        <v>4.17</v>
      </c>
      <c r="P247" s="137">
        <v>3.92</v>
      </c>
      <c r="Q247" s="137">
        <v>4.05</v>
      </c>
      <c r="R247" s="137">
        <v>4.1</v>
      </c>
      <c r="S247" s="137">
        <v>4.01</v>
      </c>
      <c r="T247" s="137">
        <v>4.03</v>
      </c>
      <c r="U247" s="137">
        <v>4.05</v>
      </c>
      <c r="V247" s="137">
        <v>3.91</v>
      </c>
      <c r="W247" s="137">
        <v>4.03</v>
      </c>
      <c r="X247" s="137">
        <v>4.05</v>
      </c>
      <c r="Y247" s="137">
        <v>3.96</v>
      </c>
      <c r="Z247" s="137">
        <v>4.06</v>
      </c>
      <c r="AA247" s="137">
        <v>4.03</v>
      </c>
      <c r="AB247" s="137">
        <v>3.96</v>
      </c>
      <c r="AC247" s="137">
        <v>4.09</v>
      </c>
      <c r="AD247" s="137">
        <v>3.93</v>
      </c>
      <c r="AE247" s="137">
        <v>9.47</v>
      </c>
      <c r="AF247" s="137">
        <v>9.43</v>
      </c>
      <c r="AG247" s="137">
        <v>9.55</v>
      </c>
      <c r="AH247" s="137">
        <v>9.61</v>
      </c>
      <c r="AI247" s="137">
        <v>9.7</v>
      </c>
      <c r="AJ247" s="137">
        <v>9.85</v>
      </c>
      <c r="AK247" s="137">
        <v>9.89</v>
      </c>
      <c r="AL247" s="137">
        <v>10.05</v>
      </c>
      <c r="AM247" s="137">
        <v>9.91</v>
      </c>
      <c r="AO247" s="122">
        <f t="shared" si="28"/>
        <v>2010.09</v>
      </c>
      <c r="AP247" s="143">
        <f t="shared" si="22"/>
        <v>6.21</v>
      </c>
      <c r="AQ247" s="143">
        <f t="shared" si="23"/>
        <v>4.1</v>
      </c>
      <c r="AR247" s="143">
        <f t="shared" si="24"/>
        <v>2.2568</v>
      </c>
      <c r="AS247" s="143">
        <f t="shared" si="25"/>
        <v>9.85</v>
      </c>
    </row>
    <row r="248" spans="2:45" ht="14.25">
      <c r="B248" s="15">
        <f t="shared" si="26"/>
        <v>2010</v>
      </c>
      <c r="C248" s="10" t="str">
        <f t="shared" si="27"/>
        <v>Oct</v>
      </c>
      <c r="D248" s="137">
        <v>6.12</v>
      </c>
      <c r="E248" s="137">
        <v>6.16</v>
      </c>
      <c r="F248" s="137">
        <v>6.13</v>
      </c>
      <c r="G248" s="137">
        <v>6.2</v>
      </c>
      <c r="H248" s="137">
        <v>6.28</v>
      </c>
      <c r="I248" s="137">
        <v>6.23</v>
      </c>
      <c r="J248" s="137">
        <v>6.17</v>
      </c>
      <c r="K248" s="137">
        <v>6.24</v>
      </c>
      <c r="L248" s="137">
        <v>6.13</v>
      </c>
      <c r="M248" s="137">
        <v>4.34</v>
      </c>
      <c r="N248" s="137">
        <v>4.47</v>
      </c>
      <c r="O248" s="137">
        <v>4.54</v>
      </c>
      <c r="P248" s="137">
        <v>4.29</v>
      </c>
      <c r="Q248" s="137">
        <v>4.42</v>
      </c>
      <c r="R248" s="137">
        <v>4.48</v>
      </c>
      <c r="S248" s="137">
        <v>4.39</v>
      </c>
      <c r="T248" s="137">
        <v>4.43</v>
      </c>
      <c r="U248" s="137">
        <v>4.44</v>
      </c>
      <c r="V248" s="137">
        <v>4.38</v>
      </c>
      <c r="W248" s="137">
        <v>4.51</v>
      </c>
      <c r="X248" s="137">
        <v>4.52</v>
      </c>
      <c r="Y248" s="137">
        <v>4.42</v>
      </c>
      <c r="Z248" s="137">
        <v>4.53</v>
      </c>
      <c r="AA248" s="137">
        <v>4.51</v>
      </c>
      <c r="AB248" s="137">
        <v>4.41</v>
      </c>
      <c r="AC248" s="137">
        <v>4.58</v>
      </c>
      <c r="AD248" s="137">
        <v>4.38</v>
      </c>
      <c r="AE248" s="137">
        <v>10.13</v>
      </c>
      <c r="AF248" s="137">
        <v>10.07</v>
      </c>
      <c r="AG248" s="137">
        <v>10.21</v>
      </c>
      <c r="AH248" s="137">
        <v>10.28</v>
      </c>
      <c r="AI248" s="137">
        <v>10.37</v>
      </c>
      <c r="AJ248" s="137">
        <v>10.53</v>
      </c>
      <c r="AK248" s="137">
        <v>10.58</v>
      </c>
      <c r="AL248" s="137">
        <v>10.75</v>
      </c>
      <c r="AM248" s="137">
        <v>10.6</v>
      </c>
      <c r="AO248" s="122">
        <f t="shared" si="28"/>
        <v>2010.1</v>
      </c>
      <c r="AP248" s="143">
        <f t="shared" si="22"/>
        <v>6.23</v>
      </c>
      <c r="AQ248" s="143">
        <f t="shared" si="23"/>
        <v>4.48</v>
      </c>
      <c r="AR248" s="143">
        <f t="shared" si="24"/>
        <v>2.5256000000000003</v>
      </c>
      <c r="AS248" s="143">
        <f t="shared" si="25"/>
        <v>10.53</v>
      </c>
    </row>
    <row r="249" spans="2:45" ht="14.25">
      <c r="B249" s="15">
        <f t="shared" si="26"/>
        <v>2010</v>
      </c>
      <c r="C249" s="10" t="str">
        <f t="shared" si="27"/>
        <v>Nov</v>
      </c>
      <c r="D249" s="137">
        <v>6.33</v>
      </c>
      <c r="E249" s="137">
        <v>6.37</v>
      </c>
      <c r="F249" s="137">
        <v>6.34</v>
      </c>
      <c r="G249" s="137">
        <v>6.41</v>
      </c>
      <c r="H249" s="137">
        <v>6.49</v>
      </c>
      <c r="I249" s="137">
        <v>6.44</v>
      </c>
      <c r="J249" s="137">
        <v>6.38</v>
      </c>
      <c r="K249" s="137">
        <v>6.46</v>
      </c>
      <c r="L249" s="137">
        <v>6.34</v>
      </c>
      <c r="M249" s="137">
        <v>4.59</v>
      </c>
      <c r="N249" s="137">
        <v>4.71</v>
      </c>
      <c r="O249" s="137">
        <v>4.78</v>
      </c>
      <c r="P249" s="137">
        <v>4.54</v>
      </c>
      <c r="Q249" s="137">
        <v>4.67</v>
      </c>
      <c r="R249" s="137">
        <v>4.73</v>
      </c>
      <c r="S249" s="137">
        <v>4.65</v>
      </c>
      <c r="T249" s="137">
        <v>4.69</v>
      </c>
      <c r="U249" s="137">
        <v>4.69</v>
      </c>
      <c r="V249" s="137">
        <v>4.57</v>
      </c>
      <c r="W249" s="137">
        <v>4.72</v>
      </c>
      <c r="X249" s="137">
        <v>4.73</v>
      </c>
      <c r="Y249" s="137">
        <v>4.62</v>
      </c>
      <c r="Z249" s="137">
        <v>4.73</v>
      </c>
      <c r="AA249" s="137">
        <v>4.71</v>
      </c>
      <c r="AB249" s="137">
        <v>4.61</v>
      </c>
      <c r="AC249" s="137">
        <v>4.8</v>
      </c>
      <c r="AD249" s="137">
        <v>4.58</v>
      </c>
      <c r="AE249" s="137">
        <v>11.09</v>
      </c>
      <c r="AF249" s="137">
        <v>11.03</v>
      </c>
      <c r="AG249" s="137">
        <v>11.18</v>
      </c>
      <c r="AH249" s="137">
        <v>11.26</v>
      </c>
      <c r="AI249" s="137">
        <v>11.35</v>
      </c>
      <c r="AJ249" s="137">
        <v>11.54</v>
      </c>
      <c r="AK249" s="137">
        <v>11.59</v>
      </c>
      <c r="AL249" s="137">
        <v>11.78</v>
      </c>
      <c r="AM249" s="137">
        <v>11.62</v>
      </c>
      <c r="AO249" s="122">
        <f t="shared" si="28"/>
        <v>2010.11</v>
      </c>
      <c r="AP249" s="143">
        <f t="shared" si="22"/>
        <v>6.44</v>
      </c>
      <c r="AQ249" s="143">
        <f t="shared" si="23"/>
        <v>4.73</v>
      </c>
      <c r="AR249" s="143">
        <f t="shared" si="24"/>
        <v>2.6376000000000004</v>
      </c>
      <c r="AS249" s="143">
        <f t="shared" si="25"/>
        <v>11.54</v>
      </c>
    </row>
    <row r="250" spans="2:45" ht="14.25">
      <c r="B250" s="15">
        <f t="shared" si="26"/>
        <v>2010</v>
      </c>
      <c r="C250" s="10" t="str">
        <f t="shared" si="27"/>
        <v>Dec</v>
      </c>
      <c r="D250" s="137">
        <v>6.84</v>
      </c>
      <c r="E250" s="137">
        <v>6.88</v>
      </c>
      <c r="F250" s="137">
        <v>6.84</v>
      </c>
      <c r="G250" s="137">
        <v>6.92</v>
      </c>
      <c r="H250" s="137">
        <v>7.01</v>
      </c>
      <c r="I250" s="137">
        <v>6.95</v>
      </c>
      <c r="J250" s="137">
        <v>6.88</v>
      </c>
      <c r="K250" s="137">
        <v>6.97</v>
      </c>
      <c r="L250" s="137">
        <v>6.84</v>
      </c>
      <c r="M250" s="137">
        <v>5.04</v>
      </c>
      <c r="N250" s="137">
        <v>5.16</v>
      </c>
      <c r="O250" s="137">
        <v>5.23</v>
      </c>
      <c r="P250" s="137">
        <v>4.99</v>
      </c>
      <c r="Q250" s="137">
        <v>5.12</v>
      </c>
      <c r="R250" s="137">
        <v>5.2</v>
      </c>
      <c r="S250" s="137">
        <v>5.12</v>
      </c>
      <c r="T250" s="137">
        <v>5.17</v>
      </c>
      <c r="U250" s="137">
        <v>5.15</v>
      </c>
      <c r="V250" s="137">
        <v>4.92</v>
      </c>
      <c r="W250" s="137">
        <v>5.07</v>
      </c>
      <c r="X250" s="137">
        <v>5.08</v>
      </c>
      <c r="Y250" s="137">
        <v>4.96</v>
      </c>
      <c r="Z250" s="137">
        <v>5.08</v>
      </c>
      <c r="AA250" s="137">
        <v>5.06</v>
      </c>
      <c r="AB250" s="137">
        <v>4.94</v>
      </c>
      <c r="AC250" s="137">
        <v>5.16</v>
      </c>
      <c r="AD250" s="137">
        <v>4.91</v>
      </c>
      <c r="AE250" s="137">
        <v>11.77</v>
      </c>
      <c r="AF250" s="137">
        <v>11.69</v>
      </c>
      <c r="AG250" s="137">
        <v>11.87</v>
      </c>
      <c r="AH250" s="137">
        <v>11.94</v>
      </c>
      <c r="AI250" s="137">
        <v>12.03</v>
      </c>
      <c r="AJ250" s="137">
        <v>12.25</v>
      </c>
      <c r="AK250" s="137">
        <v>12.3</v>
      </c>
      <c r="AL250" s="137">
        <v>12.51</v>
      </c>
      <c r="AM250" s="137">
        <v>12.33</v>
      </c>
      <c r="AO250" s="122">
        <f t="shared" si="28"/>
        <v>2010.12</v>
      </c>
      <c r="AP250" s="143">
        <f t="shared" si="22"/>
        <v>6.95</v>
      </c>
      <c r="AQ250" s="143">
        <f t="shared" si="23"/>
        <v>5.2</v>
      </c>
      <c r="AR250" s="143">
        <f t="shared" si="24"/>
        <v>2.8336</v>
      </c>
      <c r="AS250" s="143">
        <f t="shared" si="25"/>
        <v>12.25</v>
      </c>
    </row>
    <row r="251" spans="2:45" ht="14.25">
      <c r="B251" s="15">
        <f t="shared" si="26"/>
        <v>2011</v>
      </c>
      <c r="C251" s="10" t="str">
        <f t="shared" si="27"/>
        <v>Jan</v>
      </c>
      <c r="D251" s="137">
        <v>7.02</v>
      </c>
      <c r="E251" s="137">
        <v>7.06</v>
      </c>
      <c r="F251" s="137">
        <v>7.02</v>
      </c>
      <c r="G251" s="137">
        <v>7.1</v>
      </c>
      <c r="H251" s="137">
        <v>7.19</v>
      </c>
      <c r="I251" s="137">
        <v>7.14</v>
      </c>
      <c r="J251" s="137">
        <v>7.06</v>
      </c>
      <c r="K251" s="137">
        <v>7.16</v>
      </c>
      <c r="L251" s="137">
        <v>7.02</v>
      </c>
      <c r="M251" s="137">
        <v>5.24</v>
      </c>
      <c r="N251" s="137">
        <v>5.36</v>
      </c>
      <c r="O251" s="137">
        <v>5.43</v>
      </c>
      <c r="P251" s="137">
        <v>5.19</v>
      </c>
      <c r="Q251" s="137">
        <v>5.33</v>
      </c>
      <c r="R251" s="137">
        <v>5.41</v>
      </c>
      <c r="S251" s="137">
        <v>5.33</v>
      </c>
      <c r="T251" s="137">
        <v>5.39</v>
      </c>
      <c r="U251" s="137">
        <v>5.36</v>
      </c>
      <c r="V251" s="137">
        <v>5.24</v>
      </c>
      <c r="W251" s="137">
        <v>5.4</v>
      </c>
      <c r="X251" s="137">
        <v>5.41</v>
      </c>
      <c r="Y251" s="137">
        <v>5.28</v>
      </c>
      <c r="Z251" s="137">
        <v>5.41</v>
      </c>
      <c r="AA251" s="137">
        <v>5.39</v>
      </c>
      <c r="AB251" s="137">
        <v>5.25</v>
      </c>
      <c r="AC251" s="137">
        <v>5.5</v>
      </c>
      <c r="AD251" s="137">
        <v>5.23</v>
      </c>
      <c r="AE251" s="137">
        <v>12.06</v>
      </c>
      <c r="AF251" s="137">
        <v>11.98</v>
      </c>
      <c r="AG251" s="137">
        <v>12.16</v>
      </c>
      <c r="AH251" s="137">
        <v>12.24</v>
      </c>
      <c r="AI251" s="137">
        <v>12.33</v>
      </c>
      <c r="AJ251" s="137">
        <v>12.55</v>
      </c>
      <c r="AK251" s="137">
        <v>12.6</v>
      </c>
      <c r="AL251" s="137">
        <v>12.82</v>
      </c>
      <c r="AM251" s="137">
        <v>12.64</v>
      </c>
      <c r="AO251" s="122">
        <f t="shared" si="28"/>
        <v>2011.01</v>
      </c>
      <c r="AP251" s="143">
        <f t="shared" si="22"/>
        <v>7.14</v>
      </c>
      <c r="AQ251" s="143">
        <f t="shared" si="23"/>
        <v>5.41</v>
      </c>
      <c r="AR251" s="143">
        <f t="shared" si="24"/>
        <v>3.0184</v>
      </c>
      <c r="AS251" s="143">
        <f t="shared" si="25"/>
        <v>12.55</v>
      </c>
    </row>
    <row r="252" spans="2:45" ht="14.25">
      <c r="B252" s="15">
        <f t="shared" si="26"/>
        <v>2011</v>
      </c>
      <c r="C252" s="10" t="str">
        <f t="shared" si="27"/>
        <v>Feb</v>
      </c>
      <c r="D252" s="137">
        <v>7.92</v>
      </c>
      <c r="E252" s="137">
        <v>7.96</v>
      </c>
      <c r="F252" s="137">
        <v>7.91</v>
      </c>
      <c r="G252" s="137">
        <v>8</v>
      </c>
      <c r="H252" s="137">
        <v>8.1</v>
      </c>
      <c r="I252" s="137">
        <v>8.04</v>
      </c>
      <c r="J252" s="137">
        <v>7.94</v>
      </c>
      <c r="K252" s="137">
        <v>8.07</v>
      </c>
      <c r="L252" s="137">
        <v>7.9</v>
      </c>
      <c r="M252" s="137">
        <v>5.94</v>
      </c>
      <c r="N252" s="137">
        <v>6.06</v>
      </c>
      <c r="O252" s="137">
        <v>6.13</v>
      </c>
      <c r="P252" s="137">
        <v>5.9</v>
      </c>
      <c r="Q252" s="137">
        <v>6.04</v>
      </c>
      <c r="R252" s="137">
        <v>6.13</v>
      </c>
      <c r="S252" s="137">
        <v>6.06</v>
      </c>
      <c r="T252" s="137">
        <v>6.14</v>
      </c>
      <c r="U252" s="137">
        <v>6.09</v>
      </c>
      <c r="V252" s="137">
        <v>5.92</v>
      </c>
      <c r="W252" s="137">
        <v>6.1</v>
      </c>
      <c r="X252" s="137">
        <v>6.11</v>
      </c>
      <c r="Y252" s="137">
        <v>5.96</v>
      </c>
      <c r="Z252" s="137">
        <v>6.11</v>
      </c>
      <c r="AA252" s="137">
        <v>6.09</v>
      </c>
      <c r="AB252" s="137">
        <v>5.92</v>
      </c>
      <c r="AC252" s="137">
        <v>6.22</v>
      </c>
      <c r="AD252" s="137">
        <v>5.9</v>
      </c>
      <c r="AE252" s="137">
        <v>12.73</v>
      </c>
      <c r="AF252" s="137">
        <v>12.65</v>
      </c>
      <c r="AG252" s="137">
        <v>12.84</v>
      </c>
      <c r="AH252" s="137">
        <v>12.92</v>
      </c>
      <c r="AI252" s="137">
        <v>13.01</v>
      </c>
      <c r="AJ252" s="137">
        <v>13.26</v>
      </c>
      <c r="AK252" s="137">
        <v>13.3</v>
      </c>
      <c r="AL252" s="137">
        <v>13.54</v>
      </c>
      <c r="AM252" s="137">
        <v>13.35</v>
      </c>
      <c r="AO252" s="122">
        <f t="shared" si="28"/>
        <v>2011.02</v>
      </c>
      <c r="AP252" s="143">
        <f t="shared" si="22"/>
        <v>8.04</v>
      </c>
      <c r="AQ252" s="143">
        <f t="shared" si="23"/>
        <v>6.13</v>
      </c>
      <c r="AR252" s="143">
        <f t="shared" si="24"/>
        <v>3.4104</v>
      </c>
      <c r="AS252" s="143">
        <f t="shared" si="25"/>
        <v>13.26</v>
      </c>
    </row>
    <row r="253" spans="2:45" ht="14.25">
      <c r="B253" s="15">
        <f t="shared" si="26"/>
        <v>2011</v>
      </c>
      <c r="C253" s="10" t="str">
        <f t="shared" si="27"/>
        <v>Mar</v>
      </c>
      <c r="D253" s="137">
        <v>7.77</v>
      </c>
      <c r="E253" s="137">
        <v>7.81</v>
      </c>
      <c r="F253" s="137">
        <v>7.76</v>
      </c>
      <c r="G253" s="137">
        <v>7.85</v>
      </c>
      <c r="H253" s="137">
        <v>7.95</v>
      </c>
      <c r="I253" s="137">
        <v>7.89</v>
      </c>
      <c r="J253" s="137">
        <v>7.79</v>
      </c>
      <c r="K253" s="137">
        <v>7.92</v>
      </c>
      <c r="L253" s="137">
        <v>7.76</v>
      </c>
      <c r="M253" s="137">
        <v>5.91</v>
      </c>
      <c r="N253" s="137">
        <v>6.03</v>
      </c>
      <c r="O253" s="137">
        <v>6.11</v>
      </c>
      <c r="P253" s="137">
        <v>5.87</v>
      </c>
      <c r="Q253" s="137">
        <v>6.01</v>
      </c>
      <c r="R253" s="137">
        <v>6.1</v>
      </c>
      <c r="S253" s="137">
        <v>6.03</v>
      </c>
      <c r="T253" s="137">
        <v>6.11</v>
      </c>
      <c r="U253" s="137">
        <v>6.06</v>
      </c>
      <c r="V253" s="137">
        <v>5.92</v>
      </c>
      <c r="W253" s="137">
        <v>6.1</v>
      </c>
      <c r="X253" s="137">
        <v>6.11</v>
      </c>
      <c r="Y253" s="137">
        <v>5.96</v>
      </c>
      <c r="Z253" s="137">
        <v>6.11</v>
      </c>
      <c r="AA253" s="137">
        <v>6.09</v>
      </c>
      <c r="AB253" s="137">
        <v>5.92</v>
      </c>
      <c r="AC253" s="137">
        <v>6.22</v>
      </c>
      <c r="AD253" s="137">
        <v>5.9</v>
      </c>
      <c r="AE253" s="137">
        <v>12.44</v>
      </c>
      <c r="AF253" s="137">
        <v>12.36</v>
      </c>
      <c r="AG253" s="137">
        <v>12.55</v>
      </c>
      <c r="AH253" s="137">
        <v>12.63</v>
      </c>
      <c r="AI253" s="137">
        <v>12.72</v>
      </c>
      <c r="AJ253" s="137">
        <v>12.95</v>
      </c>
      <c r="AK253" s="137">
        <v>13</v>
      </c>
      <c r="AL253" s="137">
        <v>13.23</v>
      </c>
      <c r="AM253" s="137">
        <v>13.05</v>
      </c>
      <c r="AO253" s="122">
        <f t="shared" si="28"/>
        <v>2011.03</v>
      </c>
      <c r="AP253" s="143">
        <f t="shared" si="22"/>
        <v>7.89</v>
      </c>
      <c r="AQ253" s="143">
        <f t="shared" si="23"/>
        <v>6.1</v>
      </c>
      <c r="AR253" s="143">
        <f t="shared" si="24"/>
        <v>3.4104</v>
      </c>
      <c r="AS253" s="143">
        <f t="shared" si="25"/>
        <v>12.95</v>
      </c>
    </row>
    <row r="254" spans="2:45" ht="14.25">
      <c r="B254" s="15">
        <f t="shared" si="26"/>
        <v>2011</v>
      </c>
      <c r="C254" s="10" t="str">
        <f t="shared" si="27"/>
        <v>Apr</v>
      </c>
      <c r="D254" s="137">
        <v>8.02</v>
      </c>
      <c r="E254" s="137">
        <v>8.06</v>
      </c>
      <c r="F254" s="137">
        <v>8.01</v>
      </c>
      <c r="G254" s="137">
        <v>8.1</v>
      </c>
      <c r="H254" s="137">
        <v>8.2</v>
      </c>
      <c r="I254" s="137">
        <v>8.14</v>
      </c>
      <c r="J254" s="137">
        <v>8.04</v>
      </c>
      <c r="K254" s="137">
        <v>8.17</v>
      </c>
      <c r="L254" s="137">
        <v>8</v>
      </c>
      <c r="M254" s="137">
        <v>6.63</v>
      </c>
      <c r="N254" s="137">
        <v>6.75</v>
      </c>
      <c r="O254" s="137">
        <v>6.83</v>
      </c>
      <c r="P254" s="137">
        <v>6.59</v>
      </c>
      <c r="Q254" s="137">
        <v>6.74</v>
      </c>
      <c r="R254" s="137">
        <v>6.84</v>
      </c>
      <c r="S254" s="137">
        <v>6.79</v>
      </c>
      <c r="T254" s="137">
        <v>6.88</v>
      </c>
      <c r="U254" s="137">
        <v>6.81</v>
      </c>
      <c r="V254" s="137">
        <v>6.36</v>
      </c>
      <c r="W254" s="137">
        <v>6.56</v>
      </c>
      <c r="X254" s="137">
        <v>6.56</v>
      </c>
      <c r="Y254" s="137">
        <v>6.4</v>
      </c>
      <c r="Z254" s="137">
        <v>6.56</v>
      </c>
      <c r="AA254" s="137">
        <v>6.55</v>
      </c>
      <c r="AB254" s="137">
        <v>6.35</v>
      </c>
      <c r="AC254" s="137">
        <v>6.69</v>
      </c>
      <c r="AD254" s="137">
        <v>6.33</v>
      </c>
      <c r="AE254" s="137">
        <v>12.73</v>
      </c>
      <c r="AF254" s="137">
        <v>12.65</v>
      </c>
      <c r="AG254" s="137">
        <v>12.84</v>
      </c>
      <c r="AH254" s="137">
        <v>12.92</v>
      </c>
      <c r="AI254" s="137">
        <v>13.01</v>
      </c>
      <c r="AJ254" s="137">
        <v>13.26</v>
      </c>
      <c r="AK254" s="137">
        <v>13.3</v>
      </c>
      <c r="AL254" s="137">
        <v>13.54</v>
      </c>
      <c r="AM254" s="137">
        <v>13.35</v>
      </c>
      <c r="AO254" s="122">
        <f t="shared" si="28"/>
        <v>2011.04</v>
      </c>
      <c r="AP254" s="143">
        <f t="shared" si="22"/>
        <v>8.14</v>
      </c>
      <c r="AQ254" s="143">
        <f t="shared" si="23"/>
        <v>6.84</v>
      </c>
      <c r="AR254" s="143">
        <f t="shared" si="24"/>
        <v>3.668</v>
      </c>
      <c r="AS254" s="143">
        <f t="shared" si="25"/>
        <v>13.26</v>
      </c>
    </row>
    <row r="255" spans="2:45" ht="14.25">
      <c r="B255" s="15">
        <f t="shared" si="26"/>
        <v>2011</v>
      </c>
      <c r="C255" s="10" t="str">
        <f t="shared" si="27"/>
        <v>May</v>
      </c>
      <c r="D255" s="137">
        <v>8.34</v>
      </c>
      <c r="E255" s="137">
        <v>8.38</v>
      </c>
      <c r="F255" s="137">
        <v>8.33</v>
      </c>
      <c r="G255" s="137">
        <v>8.43</v>
      </c>
      <c r="H255" s="137">
        <v>8.52</v>
      </c>
      <c r="I255" s="137">
        <v>8.46</v>
      </c>
      <c r="J255" s="137">
        <v>8.35</v>
      </c>
      <c r="K255" s="137">
        <v>8.5</v>
      </c>
      <c r="L255" s="137">
        <v>8.32</v>
      </c>
      <c r="M255" s="137">
        <v>6.38</v>
      </c>
      <c r="N255" s="137">
        <v>6.5</v>
      </c>
      <c r="O255" s="137">
        <v>6.57</v>
      </c>
      <c r="P255" s="137">
        <v>6.34</v>
      </c>
      <c r="Q255" s="137">
        <v>6.49</v>
      </c>
      <c r="R255" s="137">
        <v>6.58</v>
      </c>
      <c r="S255" s="137">
        <v>6.52</v>
      </c>
      <c r="T255" s="137">
        <v>6.61</v>
      </c>
      <c r="U255" s="137">
        <v>6.54</v>
      </c>
      <c r="V255" s="137">
        <v>6.31</v>
      </c>
      <c r="W255" s="137">
        <v>6.5</v>
      </c>
      <c r="X255" s="137">
        <v>6.5</v>
      </c>
      <c r="Y255" s="137">
        <v>6.35</v>
      </c>
      <c r="Z255" s="137">
        <v>6.5</v>
      </c>
      <c r="AA255" s="137">
        <v>6.49</v>
      </c>
      <c r="AB255" s="137">
        <v>6.3</v>
      </c>
      <c r="AC255" s="137">
        <v>6.63</v>
      </c>
      <c r="AD255" s="137">
        <v>6.28</v>
      </c>
      <c r="AE255" s="137">
        <v>13.02</v>
      </c>
      <c r="AF255" s="137">
        <v>12.93</v>
      </c>
      <c r="AG255" s="137">
        <v>13.14</v>
      </c>
      <c r="AH255" s="137">
        <v>13.22</v>
      </c>
      <c r="AI255" s="137">
        <v>13.31</v>
      </c>
      <c r="AJ255" s="137">
        <v>13.56</v>
      </c>
      <c r="AK255" s="137">
        <v>13.61</v>
      </c>
      <c r="AL255" s="137">
        <v>13.85</v>
      </c>
      <c r="AM255" s="137">
        <v>13.66</v>
      </c>
      <c r="AO255" s="122">
        <f t="shared" si="28"/>
        <v>2011.05</v>
      </c>
      <c r="AP255" s="143">
        <f t="shared" si="22"/>
        <v>8.46</v>
      </c>
      <c r="AQ255" s="143">
        <f t="shared" si="23"/>
        <v>6.58</v>
      </c>
      <c r="AR255" s="143">
        <f t="shared" si="24"/>
        <v>3.6344000000000003</v>
      </c>
      <c r="AS255" s="143">
        <f t="shared" si="25"/>
        <v>13.56</v>
      </c>
    </row>
    <row r="256" spans="2:45" ht="14.25">
      <c r="B256" s="15">
        <f t="shared" si="26"/>
        <v>2011</v>
      </c>
      <c r="C256" s="10" t="str">
        <f t="shared" si="27"/>
        <v>Jun</v>
      </c>
      <c r="D256" s="137">
        <v>7</v>
      </c>
      <c r="E256" s="137">
        <v>7.04</v>
      </c>
      <c r="F256" s="137">
        <v>7</v>
      </c>
      <c r="G256" s="137">
        <v>7.08</v>
      </c>
      <c r="H256" s="137">
        <v>7.17</v>
      </c>
      <c r="I256" s="137">
        <v>7.12</v>
      </c>
      <c r="J256" s="137">
        <v>7.04</v>
      </c>
      <c r="K256" s="137">
        <v>7.14</v>
      </c>
      <c r="L256" s="137">
        <v>7</v>
      </c>
      <c r="M256" s="137">
        <v>6.85</v>
      </c>
      <c r="N256" s="137">
        <v>6.96</v>
      </c>
      <c r="O256" s="137">
        <v>7.04</v>
      </c>
      <c r="P256" s="137">
        <v>6.81</v>
      </c>
      <c r="Q256" s="137">
        <v>6.96</v>
      </c>
      <c r="R256" s="137">
        <v>7.07</v>
      </c>
      <c r="S256" s="137">
        <v>7.01</v>
      </c>
      <c r="T256" s="137">
        <v>7.11</v>
      </c>
      <c r="U256" s="137">
        <v>7.03</v>
      </c>
      <c r="V256" s="137">
        <v>6.58</v>
      </c>
      <c r="W256" s="137">
        <v>6.79</v>
      </c>
      <c r="X256" s="137">
        <v>6.79</v>
      </c>
      <c r="Y256" s="137">
        <v>6.62</v>
      </c>
      <c r="Z256" s="137">
        <v>6.79</v>
      </c>
      <c r="AA256" s="137">
        <v>6.77</v>
      </c>
      <c r="AB256" s="137">
        <v>6.57</v>
      </c>
      <c r="AC256" s="137">
        <v>6.93</v>
      </c>
      <c r="AD256" s="137">
        <v>6.55</v>
      </c>
      <c r="AE256" s="137">
        <v>13.22</v>
      </c>
      <c r="AF256" s="137">
        <v>13.12</v>
      </c>
      <c r="AG256" s="137">
        <v>13.33</v>
      </c>
      <c r="AH256" s="137">
        <v>13.41</v>
      </c>
      <c r="AI256" s="137">
        <v>13.5</v>
      </c>
      <c r="AJ256" s="137">
        <v>13.76</v>
      </c>
      <c r="AK256" s="137">
        <v>13.81</v>
      </c>
      <c r="AL256" s="137">
        <v>14.06</v>
      </c>
      <c r="AM256" s="137">
        <v>13.86</v>
      </c>
      <c r="AO256" s="122">
        <f t="shared" si="28"/>
        <v>2011.06</v>
      </c>
      <c r="AP256" s="143">
        <f t="shared" si="22"/>
        <v>7.12</v>
      </c>
      <c r="AQ256" s="143">
        <f t="shared" si="23"/>
        <v>7.07</v>
      </c>
      <c r="AR256" s="143">
        <f t="shared" si="24"/>
        <v>3.7912</v>
      </c>
      <c r="AS256" s="143">
        <f t="shared" si="25"/>
        <v>13.76</v>
      </c>
    </row>
    <row r="257" spans="2:45" ht="14.25">
      <c r="B257" s="15">
        <f t="shared" si="26"/>
        <v>2011</v>
      </c>
      <c r="C257" s="10" t="str">
        <f t="shared" si="27"/>
        <v>Jul</v>
      </c>
      <c r="D257" s="137">
        <v>6.9</v>
      </c>
      <c r="E257" s="137">
        <v>6.94</v>
      </c>
      <c r="F257" s="137">
        <v>6.9</v>
      </c>
      <c r="G257" s="137">
        <v>6.98</v>
      </c>
      <c r="H257" s="137">
        <v>7.07</v>
      </c>
      <c r="I257" s="137">
        <v>7.01</v>
      </c>
      <c r="J257" s="137">
        <v>6.94</v>
      </c>
      <c r="K257" s="137">
        <v>7.04</v>
      </c>
      <c r="L257" s="137">
        <v>6.9</v>
      </c>
      <c r="M257" s="137">
        <v>6.74</v>
      </c>
      <c r="N257" s="137">
        <v>6.86</v>
      </c>
      <c r="O257" s="137">
        <v>6.93</v>
      </c>
      <c r="P257" s="137">
        <v>6.7</v>
      </c>
      <c r="Q257" s="137">
        <v>6.85</v>
      </c>
      <c r="R257" s="137">
        <v>6.96</v>
      </c>
      <c r="S257" s="137">
        <v>6.9</v>
      </c>
      <c r="T257" s="137">
        <v>6.99</v>
      </c>
      <c r="U257" s="137">
        <v>6.92</v>
      </c>
      <c r="V257" s="137">
        <v>6.36</v>
      </c>
      <c r="W257" s="137">
        <v>6.56</v>
      </c>
      <c r="X257" s="137">
        <v>6.56</v>
      </c>
      <c r="Y257" s="137">
        <v>6.4</v>
      </c>
      <c r="Z257" s="137">
        <v>6.56</v>
      </c>
      <c r="AA257" s="137">
        <v>6.55</v>
      </c>
      <c r="AB257" s="137">
        <v>6.35</v>
      </c>
      <c r="AC257" s="137">
        <v>6.69</v>
      </c>
      <c r="AD257" s="137">
        <v>6.33</v>
      </c>
      <c r="AE257" s="137">
        <v>12.93</v>
      </c>
      <c r="AF257" s="137">
        <v>12.84</v>
      </c>
      <c r="AG257" s="137">
        <v>13.04</v>
      </c>
      <c r="AH257" s="137">
        <v>13.12</v>
      </c>
      <c r="AI257" s="137">
        <v>13.21</v>
      </c>
      <c r="AJ257" s="137">
        <v>13.46</v>
      </c>
      <c r="AK257" s="137">
        <v>13.51</v>
      </c>
      <c r="AL257" s="137">
        <v>13.75</v>
      </c>
      <c r="AM257" s="137">
        <v>13.55</v>
      </c>
      <c r="AO257" s="122">
        <f t="shared" si="28"/>
        <v>2011.07</v>
      </c>
      <c r="AP257" s="143">
        <f t="shared" si="22"/>
        <v>7.01</v>
      </c>
      <c r="AQ257" s="143">
        <f t="shared" si="23"/>
        <v>6.96</v>
      </c>
      <c r="AR257" s="143">
        <f t="shared" si="24"/>
        <v>3.668</v>
      </c>
      <c r="AS257" s="143">
        <f t="shared" si="25"/>
        <v>13.46</v>
      </c>
    </row>
    <row r="258" spans="2:45" ht="14.25">
      <c r="B258" s="15">
        <f t="shared" si="26"/>
        <v>2011</v>
      </c>
      <c r="C258" s="10" t="str">
        <f t="shared" si="27"/>
        <v>Aug</v>
      </c>
      <c r="D258" s="137">
        <v>7.69</v>
      </c>
      <c r="E258" s="137">
        <v>7.73</v>
      </c>
      <c r="F258" s="137">
        <v>7.68</v>
      </c>
      <c r="G258" s="137">
        <v>7.77</v>
      </c>
      <c r="H258" s="137">
        <v>7.87</v>
      </c>
      <c r="I258" s="137">
        <v>7.81</v>
      </c>
      <c r="J258" s="137">
        <v>7.71</v>
      </c>
      <c r="K258" s="137">
        <v>7.84</v>
      </c>
      <c r="L258" s="137">
        <v>7.68</v>
      </c>
      <c r="M258" s="137">
        <v>6.7</v>
      </c>
      <c r="N258" s="137">
        <v>6.82</v>
      </c>
      <c r="O258" s="137">
        <v>6.89</v>
      </c>
      <c r="P258" s="137">
        <v>6.66</v>
      </c>
      <c r="Q258" s="137">
        <v>6.81</v>
      </c>
      <c r="R258" s="137">
        <v>6.92</v>
      </c>
      <c r="S258" s="137">
        <v>6.86</v>
      </c>
      <c r="T258" s="137">
        <v>6.95</v>
      </c>
      <c r="U258" s="137">
        <v>6.88</v>
      </c>
      <c r="V258" s="137">
        <v>6.69</v>
      </c>
      <c r="W258" s="137">
        <v>6.9</v>
      </c>
      <c r="X258" s="137">
        <v>6.9</v>
      </c>
      <c r="Y258" s="137">
        <v>6.73</v>
      </c>
      <c r="Z258" s="137">
        <v>6.9</v>
      </c>
      <c r="AA258" s="137">
        <v>6.89</v>
      </c>
      <c r="AB258" s="137">
        <v>6.68</v>
      </c>
      <c r="AC258" s="137">
        <v>7.04</v>
      </c>
      <c r="AD258" s="137">
        <v>6.66</v>
      </c>
      <c r="AE258" s="137">
        <v>13.02</v>
      </c>
      <c r="AF258" s="137">
        <v>12.93</v>
      </c>
      <c r="AG258" s="137">
        <v>13.14</v>
      </c>
      <c r="AH258" s="137">
        <v>13.22</v>
      </c>
      <c r="AI258" s="137">
        <v>13.31</v>
      </c>
      <c r="AJ258" s="137">
        <v>13.56</v>
      </c>
      <c r="AK258" s="137">
        <v>13.61</v>
      </c>
      <c r="AL258" s="137">
        <v>13.85</v>
      </c>
      <c r="AM258" s="137">
        <v>13.66</v>
      </c>
      <c r="AO258" s="122">
        <f t="shared" si="28"/>
        <v>2011.08</v>
      </c>
      <c r="AP258" s="143">
        <f t="shared" si="22"/>
        <v>7.81</v>
      </c>
      <c r="AQ258" s="143">
        <f t="shared" si="23"/>
        <v>6.92</v>
      </c>
      <c r="AR258" s="143">
        <f t="shared" si="24"/>
        <v>3.8584</v>
      </c>
      <c r="AS258" s="143">
        <f t="shared" si="25"/>
        <v>13.56</v>
      </c>
    </row>
    <row r="259" spans="2:45" ht="14.25">
      <c r="B259" s="15">
        <f t="shared" si="26"/>
        <v>2011</v>
      </c>
      <c r="C259" s="10" t="str">
        <f t="shared" si="27"/>
        <v>Sep</v>
      </c>
      <c r="D259" s="137">
        <v>7.46</v>
      </c>
      <c r="E259" s="137">
        <v>7.5</v>
      </c>
      <c r="F259" s="137">
        <v>7.46</v>
      </c>
      <c r="G259" s="137">
        <v>7.54</v>
      </c>
      <c r="H259" s="137">
        <v>7.63</v>
      </c>
      <c r="I259" s="137">
        <v>7.58</v>
      </c>
      <c r="J259" s="137">
        <v>7.49</v>
      </c>
      <c r="K259" s="137">
        <v>7.61</v>
      </c>
      <c r="L259" s="137">
        <v>7.45</v>
      </c>
      <c r="M259" s="137">
        <v>5.91</v>
      </c>
      <c r="N259" s="137">
        <v>6.03</v>
      </c>
      <c r="O259" s="137">
        <v>6.11</v>
      </c>
      <c r="P259" s="137">
        <v>5.87</v>
      </c>
      <c r="Q259" s="137">
        <v>6.01</v>
      </c>
      <c r="R259" s="137">
        <v>6.1</v>
      </c>
      <c r="S259" s="137">
        <v>6.03</v>
      </c>
      <c r="T259" s="137">
        <v>6.11</v>
      </c>
      <c r="U259" s="137">
        <v>6.06</v>
      </c>
      <c r="V259" s="137">
        <v>6.36</v>
      </c>
      <c r="W259" s="137">
        <v>6.56</v>
      </c>
      <c r="X259" s="137">
        <v>6.56</v>
      </c>
      <c r="Y259" s="137">
        <v>6.4</v>
      </c>
      <c r="Z259" s="137">
        <v>6.56</v>
      </c>
      <c r="AA259" s="137">
        <v>6.55</v>
      </c>
      <c r="AB259" s="137">
        <v>6.35</v>
      </c>
      <c r="AC259" s="137">
        <v>6.69</v>
      </c>
      <c r="AD259" s="137">
        <v>6.33</v>
      </c>
      <c r="AE259" s="137">
        <v>11.67</v>
      </c>
      <c r="AF259" s="137">
        <v>11.6</v>
      </c>
      <c r="AG259" s="137">
        <v>11.77</v>
      </c>
      <c r="AH259" s="137">
        <v>11.85</v>
      </c>
      <c r="AI259" s="137">
        <v>11.94</v>
      </c>
      <c r="AJ259" s="137">
        <v>12.15</v>
      </c>
      <c r="AK259" s="137">
        <v>12.19</v>
      </c>
      <c r="AL259" s="137">
        <v>12.41</v>
      </c>
      <c r="AM259" s="137">
        <v>12.23</v>
      </c>
      <c r="AO259" s="122">
        <f t="shared" si="28"/>
        <v>2011.09</v>
      </c>
      <c r="AP259" s="143">
        <f t="shared" si="22"/>
        <v>7.58</v>
      </c>
      <c r="AQ259" s="143">
        <f t="shared" si="23"/>
        <v>6.1</v>
      </c>
      <c r="AR259" s="143">
        <f t="shared" si="24"/>
        <v>3.668</v>
      </c>
      <c r="AS259" s="143">
        <f t="shared" si="25"/>
        <v>12.15</v>
      </c>
    </row>
    <row r="260" spans="2:45" ht="14.25">
      <c r="B260" s="15">
        <f t="shared" si="26"/>
        <v>2011</v>
      </c>
      <c r="C260" s="10" t="str">
        <f t="shared" si="27"/>
        <v>Oct</v>
      </c>
      <c r="D260" s="137">
        <v>6.79</v>
      </c>
      <c r="E260" s="137">
        <v>6.83</v>
      </c>
      <c r="F260" s="137">
        <v>6.79</v>
      </c>
      <c r="G260" s="137">
        <v>6.87</v>
      </c>
      <c r="H260" s="137">
        <v>6.96</v>
      </c>
      <c r="I260" s="137">
        <v>6.9</v>
      </c>
      <c r="J260" s="137">
        <v>6.83</v>
      </c>
      <c r="K260" s="137">
        <v>6.92</v>
      </c>
      <c r="L260" s="137">
        <v>6.79</v>
      </c>
      <c r="M260" s="137">
        <v>5.81</v>
      </c>
      <c r="N260" s="137">
        <v>5.93</v>
      </c>
      <c r="O260" s="137">
        <v>6.01</v>
      </c>
      <c r="P260" s="137">
        <v>5.77</v>
      </c>
      <c r="Q260" s="137">
        <v>5.91</v>
      </c>
      <c r="R260" s="137">
        <v>6</v>
      </c>
      <c r="S260" s="137">
        <v>5.93</v>
      </c>
      <c r="T260" s="137">
        <v>6</v>
      </c>
      <c r="U260" s="137">
        <v>5.96</v>
      </c>
      <c r="V260" s="137">
        <v>5.86</v>
      </c>
      <c r="W260" s="137">
        <v>6.05</v>
      </c>
      <c r="X260" s="137">
        <v>6.05</v>
      </c>
      <c r="Y260" s="137">
        <v>5.91</v>
      </c>
      <c r="Z260" s="137">
        <v>6.05</v>
      </c>
      <c r="AA260" s="137">
        <v>6.04</v>
      </c>
      <c r="AB260" s="137">
        <v>5.87</v>
      </c>
      <c r="AC260" s="137">
        <v>6.17</v>
      </c>
      <c r="AD260" s="137">
        <v>5.84</v>
      </c>
      <c r="AE260" s="137">
        <v>11.19</v>
      </c>
      <c r="AF260" s="137">
        <v>11.12</v>
      </c>
      <c r="AG260" s="137">
        <v>11.28</v>
      </c>
      <c r="AH260" s="137">
        <v>11.36</v>
      </c>
      <c r="AI260" s="137">
        <v>11.45</v>
      </c>
      <c r="AJ260" s="137">
        <v>11.64</v>
      </c>
      <c r="AK260" s="137">
        <v>11.69</v>
      </c>
      <c r="AL260" s="137">
        <v>11.89</v>
      </c>
      <c r="AM260" s="137">
        <v>11.72</v>
      </c>
      <c r="AO260" s="122">
        <f t="shared" si="28"/>
        <v>2011.1</v>
      </c>
      <c r="AP260" s="143">
        <f aca="true" t="shared" si="29" ref="AP260:AP310">SUMPRODUCT(D260:L260,D$8:L$8)</f>
        <v>6.9</v>
      </c>
      <c r="AQ260" s="143">
        <f aca="true" t="shared" si="30" ref="AQ260:AQ310">SUMPRODUCT(M260:U260,M$8:U$8)</f>
        <v>6</v>
      </c>
      <c r="AR260" s="143">
        <f aca="true" t="shared" si="31" ref="AR260:AR310">SUMPRODUCT(V260:AD260,V$8:AD$8)*0.56</f>
        <v>3.3824000000000005</v>
      </c>
      <c r="AS260" s="143">
        <f aca="true" t="shared" si="32" ref="AS260:AS310">SUMPRODUCT(AE260:AM260,AE$8:AM$8)</f>
        <v>11.64</v>
      </c>
    </row>
    <row r="261" spans="2:45" ht="14.25">
      <c r="B261" s="15">
        <f t="shared" si="26"/>
        <v>2011</v>
      </c>
      <c r="C261" s="10" t="str">
        <f t="shared" si="27"/>
        <v>Nov</v>
      </c>
      <c r="D261" s="137">
        <v>6.68</v>
      </c>
      <c r="E261" s="137">
        <v>6.72</v>
      </c>
      <c r="F261" s="137">
        <v>6.68</v>
      </c>
      <c r="G261" s="137">
        <v>6.76</v>
      </c>
      <c r="H261" s="137">
        <v>6.84</v>
      </c>
      <c r="I261" s="137">
        <v>6.79</v>
      </c>
      <c r="J261" s="137">
        <v>6.72</v>
      </c>
      <c r="K261" s="137">
        <v>6.81</v>
      </c>
      <c r="L261" s="137">
        <v>6.68</v>
      </c>
      <c r="M261" s="137">
        <v>5.91</v>
      </c>
      <c r="N261" s="137">
        <v>6.03</v>
      </c>
      <c r="O261" s="137">
        <v>6.11</v>
      </c>
      <c r="P261" s="137">
        <v>5.87</v>
      </c>
      <c r="Q261" s="137">
        <v>6.01</v>
      </c>
      <c r="R261" s="137">
        <v>6.1</v>
      </c>
      <c r="S261" s="137">
        <v>6.03</v>
      </c>
      <c r="T261" s="137">
        <v>6.11</v>
      </c>
      <c r="U261" s="137">
        <v>6.06</v>
      </c>
      <c r="V261" s="137">
        <v>5.86</v>
      </c>
      <c r="W261" s="137">
        <v>6.05</v>
      </c>
      <c r="X261" s="137">
        <v>6.05</v>
      </c>
      <c r="Y261" s="137">
        <v>5.91</v>
      </c>
      <c r="Z261" s="137">
        <v>6.05</v>
      </c>
      <c r="AA261" s="137">
        <v>6.04</v>
      </c>
      <c r="AB261" s="137">
        <v>5.87</v>
      </c>
      <c r="AC261" s="137">
        <v>6.17</v>
      </c>
      <c r="AD261" s="137">
        <v>5.84</v>
      </c>
      <c r="AE261" s="137">
        <v>10.9</v>
      </c>
      <c r="AF261" s="137">
        <v>10.84</v>
      </c>
      <c r="AG261" s="137">
        <v>10.99</v>
      </c>
      <c r="AH261" s="137">
        <v>11.06</v>
      </c>
      <c r="AI261" s="137">
        <v>11.15</v>
      </c>
      <c r="AJ261" s="137">
        <v>11.34</v>
      </c>
      <c r="AK261" s="137">
        <v>11.39</v>
      </c>
      <c r="AL261" s="137">
        <v>11.58</v>
      </c>
      <c r="AM261" s="137">
        <v>11.42</v>
      </c>
      <c r="AO261" s="122">
        <f t="shared" si="28"/>
        <v>2011.11</v>
      </c>
      <c r="AP261" s="143">
        <f t="shared" si="29"/>
        <v>6.79</v>
      </c>
      <c r="AQ261" s="143">
        <f t="shared" si="30"/>
        <v>6.1</v>
      </c>
      <c r="AR261" s="143">
        <f t="shared" si="31"/>
        <v>3.3824000000000005</v>
      </c>
      <c r="AS261" s="143">
        <f t="shared" si="32"/>
        <v>11.34</v>
      </c>
    </row>
    <row r="262" spans="2:45" ht="14.25">
      <c r="B262" s="15">
        <f t="shared" si="26"/>
        <v>2011</v>
      </c>
      <c r="C262" s="10" t="str">
        <f t="shared" si="27"/>
        <v>Dec</v>
      </c>
      <c r="D262" s="146">
        <f>AVERAGE(D250,D238,D226,D214,D214)</f>
        <v>6.6659999999999995</v>
      </c>
      <c r="E262" s="146">
        <f aca="true" t="shared" si="33" ref="E262:AM262">AVERAGE(E250,E238,E226,E214,E214)</f>
        <v>6.68</v>
      </c>
      <c r="F262" s="146">
        <f t="shared" si="33"/>
        <v>6.672</v>
      </c>
      <c r="G262" s="146">
        <f t="shared" si="33"/>
        <v>6.747999999999999</v>
      </c>
      <c r="H262" s="146">
        <f t="shared" si="33"/>
        <v>6.8180000000000005</v>
      </c>
      <c r="I262" s="146">
        <f t="shared" si="33"/>
        <v>6.618</v>
      </c>
      <c r="J262" s="146">
        <f t="shared" si="33"/>
        <v>6.789999999999999</v>
      </c>
      <c r="K262" s="146">
        <f t="shared" si="33"/>
        <v>6.674000000000001</v>
      </c>
      <c r="L262" s="146">
        <f t="shared" si="33"/>
        <v>6.709999999999999</v>
      </c>
      <c r="M262" s="146">
        <f t="shared" si="33"/>
        <v>3.9300000000000006</v>
      </c>
      <c r="N262" s="146">
        <f t="shared" si="33"/>
        <v>4.05</v>
      </c>
      <c r="O262" s="146">
        <f t="shared" si="33"/>
        <v>4.226</v>
      </c>
      <c r="P262" s="146">
        <f t="shared" si="33"/>
        <v>3.9579999999999997</v>
      </c>
      <c r="Q262" s="146">
        <f t="shared" si="33"/>
        <v>4.072</v>
      </c>
      <c r="R262" s="146">
        <f t="shared" si="33"/>
        <v>4.074</v>
      </c>
      <c r="S262" s="146">
        <f t="shared" si="33"/>
        <v>4.0280000000000005</v>
      </c>
      <c r="T262" s="146">
        <f t="shared" si="33"/>
        <v>3.982</v>
      </c>
      <c r="U262" s="146">
        <f t="shared" si="33"/>
        <v>4.074</v>
      </c>
      <c r="V262" s="146">
        <f t="shared" si="33"/>
        <v>3.5962400000000003</v>
      </c>
      <c r="W262" s="146">
        <f t="shared" si="33"/>
        <v>3.7439999999999998</v>
      </c>
      <c r="X262" s="146">
        <f t="shared" si="33"/>
        <v>3.7544799999999996</v>
      </c>
      <c r="Y262" s="146">
        <f t="shared" si="33"/>
        <v>3.6824</v>
      </c>
      <c r="Z262" s="146">
        <f t="shared" si="33"/>
        <v>3.814</v>
      </c>
      <c r="AA262" s="146">
        <f t="shared" si="33"/>
        <v>3.74512</v>
      </c>
      <c r="AB262" s="146">
        <f t="shared" si="33"/>
        <v>3.7050400000000003</v>
      </c>
      <c r="AC262" s="146">
        <f t="shared" si="33"/>
        <v>3.8053600000000003</v>
      </c>
      <c r="AD262" s="146">
        <f t="shared" si="33"/>
        <v>3.6907200000000002</v>
      </c>
      <c r="AE262" s="146">
        <f t="shared" si="33"/>
        <v>9.766</v>
      </c>
      <c r="AF262" s="146">
        <f t="shared" si="33"/>
        <v>9.698</v>
      </c>
      <c r="AG262" s="146">
        <f t="shared" si="33"/>
        <v>9.818000000000001</v>
      </c>
      <c r="AH262" s="146">
        <f t="shared" si="33"/>
        <v>10.008</v>
      </c>
      <c r="AI262" s="146">
        <f t="shared" si="33"/>
        <v>10.161999999999999</v>
      </c>
      <c r="AJ262" s="146">
        <f t="shared" si="33"/>
        <v>10.146</v>
      </c>
      <c r="AK262" s="146">
        <f t="shared" si="33"/>
        <v>10.234</v>
      </c>
      <c r="AL262" s="146">
        <f t="shared" si="33"/>
        <v>10.346</v>
      </c>
      <c r="AM262" s="146">
        <f t="shared" si="33"/>
        <v>10.312000000000001</v>
      </c>
      <c r="AO262" s="122">
        <f t="shared" si="28"/>
        <v>2011.12</v>
      </c>
      <c r="AP262" s="143">
        <f t="shared" si="29"/>
        <v>6.618</v>
      </c>
      <c r="AQ262" s="143">
        <f t="shared" si="30"/>
        <v>4.074</v>
      </c>
      <c r="AR262" s="143">
        <f t="shared" si="31"/>
        <v>2.0972672</v>
      </c>
      <c r="AS262" s="143">
        <f t="shared" si="32"/>
        <v>10.146</v>
      </c>
    </row>
    <row r="263" spans="2:45" ht="14.25">
      <c r="B263" s="15">
        <f t="shared" si="26"/>
        <v>2012</v>
      </c>
      <c r="C263" s="10" t="str">
        <f t="shared" si="27"/>
        <v>Jan</v>
      </c>
      <c r="D263" s="146">
        <f aca="true" t="shared" si="34" ref="D263:AM263">AVERAGE(D251,D239,D227,D215,D215)</f>
        <v>6.653999999999999</v>
      </c>
      <c r="E263" s="146">
        <f t="shared" si="34"/>
        <v>6.694</v>
      </c>
      <c r="F263" s="146">
        <f t="shared" si="34"/>
        <v>6.634</v>
      </c>
      <c r="G263" s="146">
        <f t="shared" si="34"/>
        <v>6.69</v>
      </c>
      <c r="H263" s="146">
        <f t="shared" si="34"/>
        <v>6.776000000000001</v>
      </c>
      <c r="I263" s="146">
        <f t="shared" si="34"/>
        <v>6.741999999999999</v>
      </c>
      <c r="J263" s="146">
        <f t="shared" si="34"/>
        <v>6.669999999999999</v>
      </c>
      <c r="K263" s="146">
        <f t="shared" si="34"/>
        <v>6.74</v>
      </c>
      <c r="L263" s="146">
        <f t="shared" si="34"/>
        <v>6.618</v>
      </c>
      <c r="M263" s="146">
        <f t="shared" si="34"/>
        <v>4.2780000000000005</v>
      </c>
      <c r="N263" s="146">
        <f t="shared" si="34"/>
        <v>4.38</v>
      </c>
      <c r="O263" s="146">
        <f t="shared" si="34"/>
        <v>4.454</v>
      </c>
      <c r="P263" s="146">
        <f t="shared" si="34"/>
        <v>4.264</v>
      </c>
      <c r="Q263" s="146">
        <f t="shared" si="34"/>
        <v>4.324</v>
      </c>
      <c r="R263" s="146">
        <f t="shared" si="34"/>
        <v>4.402</v>
      </c>
      <c r="S263" s="146">
        <f t="shared" si="34"/>
        <v>4.2780000000000005</v>
      </c>
      <c r="T263" s="146">
        <f t="shared" si="34"/>
        <v>4.343999999999999</v>
      </c>
      <c r="U263" s="146">
        <f t="shared" si="34"/>
        <v>4.276000000000001</v>
      </c>
      <c r="V263" s="146">
        <f t="shared" si="34"/>
        <v>3.908</v>
      </c>
      <c r="W263" s="146">
        <f t="shared" si="34"/>
        <v>3.964</v>
      </c>
      <c r="X263" s="146">
        <f t="shared" si="34"/>
        <v>3.978</v>
      </c>
      <c r="Y263" s="146">
        <f t="shared" si="34"/>
        <v>4.016</v>
      </c>
      <c r="Z263" s="146">
        <f t="shared" si="34"/>
        <v>3.9959999999999996</v>
      </c>
      <c r="AA263" s="146">
        <f t="shared" si="34"/>
        <v>4.0200000000000005</v>
      </c>
      <c r="AB263" s="146">
        <f t="shared" si="34"/>
        <v>3.9519999999999995</v>
      </c>
      <c r="AC263" s="146">
        <f t="shared" si="34"/>
        <v>4.053999999999999</v>
      </c>
      <c r="AD263" s="146">
        <f t="shared" si="34"/>
        <v>4.004</v>
      </c>
      <c r="AE263" s="146">
        <f t="shared" si="34"/>
        <v>10.222</v>
      </c>
      <c r="AF263" s="146">
        <f t="shared" si="34"/>
        <v>10.129999999999999</v>
      </c>
      <c r="AG263" s="146">
        <f t="shared" si="34"/>
        <v>10.325999999999999</v>
      </c>
      <c r="AH263" s="146">
        <f t="shared" si="34"/>
        <v>10.494</v>
      </c>
      <c r="AI263" s="146">
        <f t="shared" si="34"/>
        <v>10.458000000000002</v>
      </c>
      <c r="AJ263" s="146">
        <f t="shared" si="34"/>
        <v>10.579999999999998</v>
      </c>
      <c r="AK263" s="146">
        <f t="shared" si="34"/>
        <v>10.492</v>
      </c>
      <c r="AL263" s="146">
        <f t="shared" si="34"/>
        <v>10.65</v>
      </c>
      <c r="AM263" s="146">
        <f t="shared" si="34"/>
        <v>10.61</v>
      </c>
      <c r="AO263" s="122">
        <f t="shared" si="28"/>
        <v>2012.01</v>
      </c>
      <c r="AP263" s="143">
        <f t="shared" si="29"/>
        <v>6.741999999999999</v>
      </c>
      <c r="AQ263" s="143">
        <f t="shared" si="30"/>
        <v>4.402</v>
      </c>
      <c r="AR263" s="143">
        <f t="shared" si="31"/>
        <v>2.2512000000000003</v>
      </c>
      <c r="AS263" s="143">
        <f t="shared" si="32"/>
        <v>10.579999999999998</v>
      </c>
    </row>
    <row r="264" spans="2:45" ht="14.25">
      <c r="B264" s="15">
        <f t="shared" si="26"/>
        <v>2012</v>
      </c>
      <c r="C264" s="10" t="str">
        <f t="shared" si="27"/>
        <v>Feb</v>
      </c>
      <c r="D264" s="146">
        <f aca="true" t="shared" si="35" ref="D264:AM264">AVERAGE(D252,D240,D228,D216,D216)</f>
        <v>7.244</v>
      </c>
      <c r="E264" s="146">
        <f t="shared" si="35"/>
        <v>7.252</v>
      </c>
      <c r="F264" s="146">
        <f t="shared" si="35"/>
        <v>7.205999999999999</v>
      </c>
      <c r="G264" s="146">
        <f t="shared" si="35"/>
        <v>7.1659999999999995</v>
      </c>
      <c r="H264" s="146">
        <f t="shared" si="35"/>
        <v>7.256</v>
      </c>
      <c r="I264" s="146">
        <f t="shared" si="35"/>
        <v>7.234</v>
      </c>
      <c r="J264" s="146">
        <f t="shared" si="35"/>
        <v>7.140000000000001</v>
      </c>
      <c r="K264" s="146">
        <f t="shared" si="35"/>
        <v>7.252000000000001</v>
      </c>
      <c r="L264" s="146">
        <f t="shared" si="35"/>
        <v>7.183999999999999</v>
      </c>
      <c r="M264" s="146">
        <f t="shared" si="35"/>
        <v>4.42</v>
      </c>
      <c r="N264" s="146">
        <f t="shared" si="35"/>
        <v>4.536</v>
      </c>
      <c r="O264" s="146">
        <f t="shared" si="35"/>
        <v>4.642</v>
      </c>
      <c r="P264" s="146">
        <f t="shared" si="35"/>
        <v>4.384</v>
      </c>
      <c r="Q264" s="146">
        <f t="shared" si="35"/>
        <v>4.523999999999999</v>
      </c>
      <c r="R264" s="146">
        <f t="shared" si="35"/>
        <v>4.586</v>
      </c>
      <c r="S264" s="146">
        <f t="shared" si="35"/>
        <v>4.548</v>
      </c>
      <c r="T264" s="146">
        <f t="shared" si="35"/>
        <v>4.498</v>
      </c>
      <c r="U264" s="146">
        <f t="shared" si="35"/>
        <v>4.58</v>
      </c>
      <c r="V264" s="146">
        <f t="shared" si="35"/>
        <v>4.108</v>
      </c>
      <c r="W264" s="146">
        <f t="shared" si="35"/>
        <v>4.254</v>
      </c>
      <c r="X264" s="146">
        <f t="shared" si="35"/>
        <v>4.3020000000000005</v>
      </c>
      <c r="Y264" s="146">
        <f t="shared" si="35"/>
        <v>4.192</v>
      </c>
      <c r="Z264" s="146">
        <f t="shared" si="35"/>
        <v>4.32</v>
      </c>
      <c r="AA264" s="146">
        <f t="shared" si="35"/>
        <v>4.319999999999999</v>
      </c>
      <c r="AB264" s="146">
        <f t="shared" si="35"/>
        <v>4.224</v>
      </c>
      <c r="AC264" s="146">
        <f t="shared" si="35"/>
        <v>4.362</v>
      </c>
      <c r="AD264" s="146">
        <f t="shared" si="35"/>
        <v>4.214</v>
      </c>
      <c r="AE264" s="146">
        <f t="shared" si="35"/>
        <v>11.046</v>
      </c>
      <c r="AF264" s="146">
        <f t="shared" si="35"/>
        <v>10.889999999999999</v>
      </c>
      <c r="AG264" s="146">
        <f t="shared" si="35"/>
        <v>10.952</v>
      </c>
      <c r="AH264" s="146">
        <f t="shared" si="35"/>
        <v>10.814</v>
      </c>
      <c r="AI264" s="146">
        <f t="shared" si="35"/>
        <v>10.776</v>
      </c>
      <c r="AJ264" s="146">
        <f t="shared" si="35"/>
        <v>11.244</v>
      </c>
      <c r="AK264" s="146">
        <f t="shared" si="35"/>
        <v>11.23</v>
      </c>
      <c r="AL264" s="146">
        <f t="shared" si="35"/>
        <v>11.378</v>
      </c>
      <c r="AM264" s="146">
        <f t="shared" si="35"/>
        <v>11.306000000000001</v>
      </c>
      <c r="AO264" s="122">
        <f t="shared" si="28"/>
        <v>2012.02</v>
      </c>
      <c r="AP264" s="143">
        <f t="shared" si="29"/>
        <v>7.234</v>
      </c>
      <c r="AQ264" s="143">
        <f t="shared" si="30"/>
        <v>4.586</v>
      </c>
      <c r="AR264" s="143">
        <f t="shared" si="31"/>
        <v>2.4192</v>
      </c>
      <c r="AS264" s="143">
        <f t="shared" si="32"/>
        <v>11.244</v>
      </c>
    </row>
    <row r="265" spans="2:45" ht="14.25">
      <c r="B265" s="15">
        <f t="shared" si="26"/>
        <v>2012</v>
      </c>
      <c r="C265" s="10" t="str">
        <f t="shared" si="27"/>
        <v>Mar</v>
      </c>
      <c r="D265" s="146">
        <f aca="true" t="shared" si="36" ref="D265:AM265">AVERAGE(D253,D241,D229,D217,D217)</f>
        <v>7.536</v>
      </c>
      <c r="E265" s="146">
        <f t="shared" si="36"/>
        <v>7.661999999999999</v>
      </c>
      <c r="F265" s="146">
        <f t="shared" si="36"/>
        <v>7.587999999999999</v>
      </c>
      <c r="G265" s="146">
        <f t="shared" si="36"/>
        <v>7.790000000000001</v>
      </c>
      <c r="H265" s="146">
        <f t="shared" si="36"/>
        <v>7.7379999999999995</v>
      </c>
      <c r="I265" s="146">
        <f t="shared" si="36"/>
        <v>7.7700000000000005</v>
      </c>
      <c r="J265" s="146">
        <f t="shared" si="36"/>
        <v>7.617999999999999</v>
      </c>
      <c r="K265" s="146">
        <f t="shared" si="36"/>
        <v>7.654000000000001</v>
      </c>
      <c r="L265" s="146">
        <f t="shared" si="36"/>
        <v>7.580000000000001</v>
      </c>
      <c r="M265" s="146">
        <f t="shared" si="36"/>
        <v>4.55</v>
      </c>
      <c r="N265" s="146">
        <f t="shared" si="36"/>
        <v>4.672</v>
      </c>
      <c r="O265" s="146">
        <f t="shared" si="36"/>
        <v>4.77</v>
      </c>
      <c r="P265" s="146">
        <f t="shared" si="36"/>
        <v>4.476</v>
      </c>
      <c r="Q265" s="146">
        <f t="shared" si="36"/>
        <v>4.6419999999999995</v>
      </c>
      <c r="R265" s="146">
        <f t="shared" si="36"/>
        <v>4.635999999999999</v>
      </c>
      <c r="S265" s="146">
        <f t="shared" si="36"/>
        <v>4.6659999999999995</v>
      </c>
      <c r="T265" s="146">
        <f t="shared" si="36"/>
        <v>4.656000000000001</v>
      </c>
      <c r="U265" s="146">
        <f t="shared" si="36"/>
        <v>4.674000000000001</v>
      </c>
      <c r="V265" s="146">
        <f t="shared" si="36"/>
        <v>4.319999999999999</v>
      </c>
      <c r="W265" s="146">
        <f t="shared" si="36"/>
        <v>4.458</v>
      </c>
      <c r="X265" s="146">
        <f t="shared" si="36"/>
        <v>4.442000000000001</v>
      </c>
      <c r="Y265" s="146">
        <f t="shared" si="36"/>
        <v>4.352</v>
      </c>
      <c r="Z265" s="146">
        <f t="shared" si="36"/>
        <v>4.446</v>
      </c>
      <c r="AA265" s="146">
        <f t="shared" si="36"/>
        <v>4.411999999999999</v>
      </c>
      <c r="AB265" s="146">
        <f t="shared" si="36"/>
        <v>4.34</v>
      </c>
      <c r="AC265" s="146">
        <f t="shared" si="36"/>
        <v>4.539999999999999</v>
      </c>
      <c r="AD265" s="146">
        <f t="shared" si="36"/>
        <v>4.312</v>
      </c>
      <c r="AE265" s="146">
        <f t="shared" si="36"/>
        <v>10.738</v>
      </c>
      <c r="AF265" s="146">
        <f t="shared" si="36"/>
        <v>10.720000000000002</v>
      </c>
      <c r="AG265" s="146">
        <f t="shared" si="36"/>
        <v>10.922</v>
      </c>
      <c r="AH265" s="146">
        <f t="shared" si="36"/>
        <v>10.886</v>
      </c>
      <c r="AI265" s="146">
        <f t="shared" si="36"/>
        <v>11.074</v>
      </c>
      <c r="AJ265" s="146">
        <f t="shared" si="36"/>
        <v>11.152</v>
      </c>
      <c r="AK265" s="146">
        <f t="shared" si="36"/>
        <v>11.197999999999999</v>
      </c>
      <c r="AL265" s="146">
        <f t="shared" si="36"/>
        <v>11.462</v>
      </c>
      <c r="AM265" s="146">
        <f t="shared" si="36"/>
        <v>11.268</v>
      </c>
      <c r="AO265" s="122">
        <f t="shared" si="28"/>
        <v>2012.03</v>
      </c>
      <c r="AP265" s="143">
        <f t="shared" si="29"/>
        <v>7.7700000000000005</v>
      </c>
      <c r="AQ265" s="143">
        <f t="shared" si="30"/>
        <v>4.635999999999999</v>
      </c>
      <c r="AR265" s="143">
        <f t="shared" si="31"/>
        <v>2.4707199999999996</v>
      </c>
      <c r="AS265" s="143">
        <f t="shared" si="32"/>
        <v>11.152</v>
      </c>
    </row>
    <row r="266" spans="2:45" ht="14.25">
      <c r="B266" s="15">
        <f t="shared" si="26"/>
        <v>2012</v>
      </c>
      <c r="C266" s="10" t="str">
        <f t="shared" si="27"/>
        <v>Apr</v>
      </c>
      <c r="D266" s="146">
        <f aca="true" t="shared" si="37" ref="D266:AM266">AVERAGE(D254,D242,D230,D218,D218)</f>
        <v>7.172</v>
      </c>
      <c r="E266" s="146">
        <f t="shared" si="37"/>
        <v>7.284000000000001</v>
      </c>
      <c r="F266" s="146">
        <f t="shared" si="37"/>
        <v>7.226000000000001</v>
      </c>
      <c r="G266" s="146">
        <f t="shared" si="37"/>
        <v>7.37</v>
      </c>
      <c r="H266" s="146">
        <f t="shared" si="37"/>
        <v>7.409999999999999</v>
      </c>
      <c r="I266" s="146">
        <f t="shared" si="37"/>
        <v>7.3340000000000005</v>
      </c>
      <c r="J266" s="146">
        <f t="shared" si="37"/>
        <v>7.112</v>
      </c>
      <c r="K266" s="146">
        <f t="shared" si="37"/>
        <v>7.268000000000001</v>
      </c>
      <c r="L266" s="146">
        <f t="shared" si="37"/>
        <v>7.139999999999999</v>
      </c>
      <c r="M266" s="146">
        <f t="shared" si="37"/>
        <v>4.819999999999999</v>
      </c>
      <c r="N266" s="146">
        <f t="shared" si="37"/>
        <v>4.976000000000001</v>
      </c>
      <c r="O266" s="146">
        <f t="shared" si="37"/>
        <v>5.05</v>
      </c>
      <c r="P266" s="146">
        <f t="shared" si="37"/>
        <v>4.795999999999999</v>
      </c>
      <c r="Q266" s="146">
        <f t="shared" si="37"/>
        <v>4.924</v>
      </c>
      <c r="R266" s="146">
        <f t="shared" si="37"/>
        <v>4.954</v>
      </c>
      <c r="S266" s="146">
        <f t="shared" si="37"/>
        <v>4.933999999999999</v>
      </c>
      <c r="T266" s="146">
        <f t="shared" si="37"/>
        <v>4.953999999999999</v>
      </c>
      <c r="U266" s="146">
        <f t="shared" si="37"/>
        <v>5.005999999999999</v>
      </c>
      <c r="V266" s="146">
        <f t="shared" si="37"/>
        <v>4.492</v>
      </c>
      <c r="W266" s="146">
        <f t="shared" si="37"/>
        <v>4.66</v>
      </c>
      <c r="X266" s="146">
        <f t="shared" si="37"/>
        <v>4.578</v>
      </c>
      <c r="Y266" s="146">
        <f t="shared" si="37"/>
        <v>4.564</v>
      </c>
      <c r="Z266" s="146">
        <f t="shared" si="37"/>
        <v>4.651999999999999</v>
      </c>
      <c r="AA266" s="146">
        <f t="shared" si="37"/>
        <v>4.65</v>
      </c>
      <c r="AB266" s="146">
        <f t="shared" si="37"/>
        <v>4.546000000000001</v>
      </c>
      <c r="AC266" s="146">
        <f t="shared" si="37"/>
        <v>4.708</v>
      </c>
      <c r="AD266" s="146">
        <f t="shared" si="37"/>
        <v>4.568</v>
      </c>
      <c r="AE266" s="146">
        <f t="shared" si="37"/>
        <v>10.959999999999999</v>
      </c>
      <c r="AF266" s="146">
        <f t="shared" si="37"/>
        <v>10.882</v>
      </c>
      <c r="AG266" s="146">
        <f t="shared" si="37"/>
        <v>10.98</v>
      </c>
      <c r="AH266" s="146">
        <f t="shared" si="37"/>
        <v>11.123999999999999</v>
      </c>
      <c r="AI266" s="146">
        <f t="shared" si="37"/>
        <v>11.236</v>
      </c>
      <c r="AJ266" s="146">
        <f t="shared" si="37"/>
        <v>11.398</v>
      </c>
      <c r="AK266" s="146">
        <f t="shared" si="37"/>
        <v>11.544</v>
      </c>
      <c r="AL266" s="146">
        <f t="shared" si="37"/>
        <v>11.596</v>
      </c>
      <c r="AM266" s="146">
        <f t="shared" si="37"/>
        <v>11.512</v>
      </c>
      <c r="AO266" s="122">
        <f t="shared" si="28"/>
        <v>2012.04</v>
      </c>
      <c r="AP266" s="143">
        <f t="shared" si="29"/>
        <v>7.3340000000000005</v>
      </c>
      <c r="AQ266" s="143">
        <f t="shared" si="30"/>
        <v>4.954</v>
      </c>
      <c r="AR266" s="143">
        <f t="shared" si="31"/>
        <v>2.6040000000000005</v>
      </c>
      <c r="AS266" s="143">
        <f t="shared" si="32"/>
        <v>11.398</v>
      </c>
    </row>
    <row r="267" spans="2:45" ht="14.25">
      <c r="B267" s="15">
        <f t="shared" si="26"/>
        <v>2012</v>
      </c>
      <c r="C267" s="10" t="str">
        <f t="shared" si="27"/>
        <v>May</v>
      </c>
      <c r="D267" s="146">
        <f aca="true" t="shared" si="38" ref="D267:AM267">AVERAGE(D255,D243,D231,D219,D219)</f>
        <v>6.8759999999999994</v>
      </c>
      <c r="E267" s="146">
        <f t="shared" si="38"/>
        <v>6.926</v>
      </c>
      <c r="F267" s="146">
        <f t="shared" si="38"/>
        <v>6.946000000000001</v>
      </c>
      <c r="G267" s="146">
        <f t="shared" si="38"/>
        <v>6.994</v>
      </c>
      <c r="H267" s="146">
        <f t="shared" si="38"/>
        <v>7.064</v>
      </c>
      <c r="I267" s="146">
        <f t="shared" si="38"/>
        <v>6.9879999999999995</v>
      </c>
      <c r="J267" s="146">
        <f t="shared" si="38"/>
        <v>6.843999999999999</v>
      </c>
      <c r="K267" s="146">
        <f t="shared" si="38"/>
        <v>6.991999999999999</v>
      </c>
      <c r="L267" s="146">
        <f t="shared" si="38"/>
        <v>6.864</v>
      </c>
      <c r="M267" s="146">
        <f t="shared" si="38"/>
        <v>4.92</v>
      </c>
      <c r="N267" s="146">
        <f t="shared" si="38"/>
        <v>5.058</v>
      </c>
      <c r="O267" s="146">
        <f t="shared" si="38"/>
        <v>5.146000000000001</v>
      </c>
      <c r="P267" s="146">
        <f t="shared" si="38"/>
        <v>4.859999999999999</v>
      </c>
      <c r="Q267" s="146">
        <f t="shared" si="38"/>
        <v>4.994000000000001</v>
      </c>
      <c r="R267" s="146">
        <f t="shared" si="38"/>
        <v>5.058</v>
      </c>
      <c r="S267" s="146">
        <f t="shared" si="38"/>
        <v>5.0200000000000005</v>
      </c>
      <c r="T267" s="146">
        <f t="shared" si="38"/>
        <v>5.108</v>
      </c>
      <c r="U267" s="146">
        <f t="shared" si="38"/>
        <v>5.096</v>
      </c>
      <c r="V267" s="146">
        <f t="shared" si="38"/>
        <v>4.63</v>
      </c>
      <c r="W267" s="146">
        <f t="shared" si="38"/>
        <v>4.7299999999999995</v>
      </c>
      <c r="X267" s="146">
        <f t="shared" si="38"/>
        <v>4.75</v>
      </c>
      <c r="Y267" s="146">
        <f t="shared" si="38"/>
        <v>4.618</v>
      </c>
      <c r="Z267" s="146">
        <f t="shared" si="38"/>
        <v>4.714</v>
      </c>
      <c r="AA267" s="146">
        <f t="shared" si="38"/>
        <v>4.726</v>
      </c>
      <c r="AB267" s="146">
        <f t="shared" si="38"/>
        <v>4.65</v>
      </c>
      <c r="AC267" s="146">
        <f t="shared" si="38"/>
        <v>4.775999999999999</v>
      </c>
      <c r="AD267" s="146">
        <f t="shared" si="38"/>
        <v>4.630000000000001</v>
      </c>
      <c r="AE267" s="146">
        <f t="shared" si="38"/>
        <v>11.320000000000002</v>
      </c>
      <c r="AF267" s="146">
        <f t="shared" si="38"/>
        <v>11.219999999999999</v>
      </c>
      <c r="AG267" s="146">
        <f t="shared" si="38"/>
        <v>11.302000000000001</v>
      </c>
      <c r="AH267" s="146">
        <f t="shared" si="38"/>
        <v>11.437999999999999</v>
      </c>
      <c r="AI267" s="146">
        <f t="shared" si="38"/>
        <v>11.586</v>
      </c>
      <c r="AJ267" s="146">
        <f t="shared" si="38"/>
        <v>11.768</v>
      </c>
      <c r="AK267" s="146">
        <f t="shared" si="38"/>
        <v>11.838</v>
      </c>
      <c r="AL267" s="146">
        <f t="shared" si="38"/>
        <v>12.034</v>
      </c>
      <c r="AM267" s="146">
        <f t="shared" si="38"/>
        <v>11.901999999999997</v>
      </c>
      <c r="AO267" s="122">
        <f t="shared" si="28"/>
        <v>2012.05</v>
      </c>
      <c r="AP267" s="143">
        <f t="shared" si="29"/>
        <v>6.9879999999999995</v>
      </c>
      <c r="AQ267" s="143">
        <f t="shared" si="30"/>
        <v>5.058</v>
      </c>
      <c r="AR267" s="143">
        <f t="shared" si="31"/>
        <v>2.64656</v>
      </c>
      <c r="AS267" s="143">
        <f t="shared" si="32"/>
        <v>11.768</v>
      </c>
    </row>
    <row r="268" spans="2:45" ht="14.25">
      <c r="B268" s="15">
        <f t="shared" si="26"/>
        <v>2012</v>
      </c>
      <c r="C268" s="10" t="str">
        <f t="shared" si="27"/>
        <v>Jun</v>
      </c>
      <c r="D268" s="146">
        <f aca="true" t="shared" si="39" ref="D268:AM268">AVERAGE(D256,D244,D232,D220,D220)</f>
        <v>6.796000000000001</v>
      </c>
      <c r="E268" s="146">
        <f t="shared" si="39"/>
        <v>6.619999999999999</v>
      </c>
      <c r="F268" s="146">
        <f t="shared" si="39"/>
        <v>6.594000000000001</v>
      </c>
      <c r="G268" s="146">
        <f t="shared" si="39"/>
        <v>6.548</v>
      </c>
      <c r="H268" s="146">
        <f t="shared" si="39"/>
        <v>6.712000000000001</v>
      </c>
      <c r="I268" s="146">
        <f t="shared" si="39"/>
        <v>6.708000000000001</v>
      </c>
      <c r="J268" s="146">
        <f t="shared" si="39"/>
        <v>6.5920000000000005</v>
      </c>
      <c r="K268" s="146">
        <f t="shared" si="39"/>
        <v>6.730000000000001</v>
      </c>
      <c r="L268" s="146">
        <f t="shared" si="39"/>
        <v>6.428</v>
      </c>
      <c r="M268" s="146">
        <f t="shared" si="39"/>
        <v>5.151999999999999</v>
      </c>
      <c r="N268" s="146">
        <f t="shared" si="39"/>
        <v>5.247999999999999</v>
      </c>
      <c r="O268" s="146">
        <f t="shared" si="39"/>
        <v>5.302</v>
      </c>
      <c r="P268" s="146">
        <f t="shared" si="39"/>
        <v>5.084</v>
      </c>
      <c r="Q268" s="146">
        <f t="shared" si="39"/>
        <v>5.212000000000001</v>
      </c>
      <c r="R268" s="146">
        <f t="shared" si="39"/>
        <v>5.33</v>
      </c>
      <c r="S268" s="146">
        <f t="shared" si="39"/>
        <v>5.276000000000001</v>
      </c>
      <c r="T268" s="146">
        <f t="shared" si="39"/>
        <v>5.336</v>
      </c>
      <c r="U268" s="146">
        <f t="shared" si="39"/>
        <v>5.389999999999999</v>
      </c>
      <c r="V268" s="146">
        <f t="shared" si="39"/>
        <v>4.843999999999999</v>
      </c>
      <c r="W268" s="146">
        <f t="shared" si="39"/>
        <v>4.926</v>
      </c>
      <c r="X268" s="146">
        <f t="shared" si="39"/>
        <v>4.932</v>
      </c>
      <c r="Y268" s="146">
        <f t="shared" si="39"/>
        <v>4.874</v>
      </c>
      <c r="Z268" s="146">
        <f t="shared" si="39"/>
        <v>4.9719999999999995</v>
      </c>
      <c r="AA268" s="146">
        <f t="shared" si="39"/>
        <v>4.954000000000001</v>
      </c>
      <c r="AB268" s="146">
        <f t="shared" si="39"/>
        <v>4.898000000000001</v>
      </c>
      <c r="AC268" s="146">
        <f t="shared" si="39"/>
        <v>5.0200000000000005</v>
      </c>
      <c r="AD268" s="146">
        <f t="shared" si="39"/>
        <v>4.906</v>
      </c>
      <c r="AE268" s="146">
        <f t="shared" si="39"/>
        <v>11.991999999999999</v>
      </c>
      <c r="AF268" s="146">
        <f t="shared" si="39"/>
        <v>11.864</v>
      </c>
      <c r="AG268" s="146">
        <f t="shared" si="39"/>
        <v>12.032</v>
      </c>
      <c r="AH268" s="146">
        <f t="shared" si="39"/>
        <v>12.085999999999999</v>
      </c>
      <c r="AI268" s="146">
        <f t="shared" si="39"/>
        <v>12.322</v>
      </c>
      <c r="AJ268" s="146">
        <f t="shared" si="39"/>
        <v>12.492</v>
      </c>
      <c r="AK268" s="146">
        <f t="shared" si="39"/>
        <v>12.565999999999999</v>
      </c>
      <c r="AL268" s="146">
        <f t="shared" si="39"/>
        <v>12.762</v>
      </c>
      <c r="AM268" s="146">
        <f t="shared" si="39"/>
        <v>12.491999999999999</v>
      </c>
      <c r="AO268" s="122">
        <f t="shared" si="28"/>
        <v>2012.06</v>
      </c>
      <c r="AP268" s="143">
        <f t="shared" si="29"/>
        <v>6.708000000000001</v>
      </c>
      <c r="AQ268" s="143">
        <f t="shared" si="30"/>
        <v>5.33</v>
      </c>
      <c r="AR268" s="143">
        <f t="shared" si="31"/>
        <v>2.7742400000000007</v>
      </c>
      <c r="AS268" s="143">
        <f t="shared" si="32"/>
        <v>12.492</v>
      </c>
    </row>
    <row r="269" spans="2:45" ht="14.25">
      <c r="B269" s="15">
        <f t="shared" si="26"/>
        <v>2012</v>
      </c>
      <c r="C269" s="10" t="str">
        <f t="shared" si="27"/>
        <v>Jul</v>
      </c>
      <c r="D269" s="146">
        <f aca="true" t="shared" si="40" ref="D269:AM269">AVERAGE(D257,D245,D233,D221,D221)</f>
        <v>6.273999999999999</v>
      </c>
      <c r="E269" s="146">
        <f t="shared" si="40"/>
        <v>6.454000000000001</v>
      </c>
      <c r="F269" s="146">
        <f t="shared" si="40"/>
        <v>6.366</v>
      </c>
      <c r="G269" s="146">
        <f t="shared" si="40"/>
        <v>6.348</v>
      </c>
      <c r="H269" s="146">
        <f t="shared" si="40"/>
        <v>6.486</v>
      </c>
      <c r="I269" s="146">
        <f t="shared" si="40"/>
        <v>6.484</v>
      </c>
      <c r="J269" s="146">
        <f t="shared" si="40"/>
        <v>6.336</v>
      </c>
      <c r="K269" s="146">
        <f t="shared" si="40"/>
        <v>6.473999999999999</v>
      </c>
      <c r="L269" s="146">
        <f t="shared" si="40"/>
        <v>6.395999999999999</v>
      </c>
      <c r="M269" s="146">
        <f t="shared" si="40"/>
        <v>5.03</v>
      </c>
      <c r="N269" s="146">
        <f t="shared" si="40"/>
        <v>5.1080000000000005</v>
      </c>
      <c r="O269" s="146">
        <f t="shared" si="40"/>
        <v>5.154</v>
      </c>
      <c r="P269" s="146">
        <f t="shared" si="40"/>
        <v>4.952</v>
      </c>
      <c r="Q269" s="146">
        <f t="shared" si="40"/>
        <v>5.042</v>
      </c>
      <c r="R269" s="146">
        <f t="shared" si="40"/>
        <v>5.2</v>
      </c>
      <c r="S269" s="146">
        <f t="shared" si="40"/>
        <v>5.069999999999999</v>
      </c>
      <c r="T269" s="146">
        <f t="shared" si="40"/>
        <v>5.17</v>
      </c>
      <c r="U269" s="146">
        <f t="shared" si="40"/>
        <v>5.24</v>
      </c>
      <c r="V269" s="146">
        <f t="shared" si="40"/>
        <v>4.674</v>
      </c>
      <c r="W269" s="146">
        <f t="shared" si="40"/>
        <v>4.762</v>
      </c>
      <c r="X269" s="146">
        <f t="shared" si="40"/>
        <v>4.755999999999999</v>
      </c>
      <c r="Y269" s="146">
        <f t="shared" si="40"/>
        <v>4.668</v>
      </c>
      <c r="Z269" s="146">
        <f t="shared" si="40"/>
        <v>4.756</v>
      </c>
      <c r="AA269" s="146">
        <f t="shared" si="40"/>
        <v>4.76</v>
      </c>
      <c r="AB269" s="146">
        <f t="shared" si="40"/>
        <v>4.612</v>
      </c>
      <c r="AC269" s="146">
        <f t="shared" si="40"/>
        <v>4.7940000000000005</v>
      </c>
      <c r="AD269" s="146">
        <f t="shared" si="40"/>
        <v>4.678</v>
      </c>
      <c r="AE269" s="146">
        <f t="shared" si="40"/>
        <v>12.234</v>
      </c>
      <c r="AF269" s="146">
        <f t="shared" si="40"/>
        <v>12.11</v>
      </c>
      <c r="AG269" s="146">
        <f t="shared" si="40"/>
        <v>12.336000000000002</v>
      </c>
      <c r="AH269" s="146">
        <f t="shared" si="40"/>
        <v>12.36</v>
      </c>
      <c r="AI269" s="146">
        <f t="shared" si="40"/>
        <v>12.444000000000003</v>
      </c>
      <c r="AJ269" s="146">
        <f t="shared" si="40"/>
        <v>12.666</v>
      </c>
      <c r="AK269" s="146">
        <f t="shared" si="40"/>
        <v>12.632</v>
      </c>
      <c r="AL269" s="146">
        <f t="shared" si="40"/>
        <v>13.056000000000001</v>
      </c>
      <c r="AM269" s="146">
        <f t="shared" si="40"/>
        <v>12.84</v>
      </c>
      <c r="AO269" s="122">
        <f t="shared" si="28"/>
        <v>2012.07</v>
      </c>
      <c r="AP269" s="143">
        <f t="shared" si="29"/>
        <v>6.484</v>
      </c>
      <c r="AQ269" s="143">
        <f t="shared" si="30"/>
        <v>5.2</v>
      </c>
      <c r="AR269" s="143">
        <f t="shared" si="31"/>
        <v>2.6656</v>
      </c>
      <c r="AS269" s="143">
        <f t="shared" si="32"/>
        <v>12.666</v>
      </c>
    </row>
    <row r="270" spans="2:45" ht="14.25">
      <c r="B270" s="15">
        <f t="shared" si="26"/>
        <v>2012</v>
      </c>
      <c r="C270" s="10" t="str">
        <f t="shared" si="27"/>
        <v>Aug</v>
      </c>
      <c r="D270" s="146">
        <f aca="true" t="shared" si="41" ref="D270:AM270">AVERAGE(D258,D246,D234,D222,D222)</f>
        <v>6.718956743002545</v>
      </c>
      <c r="E270" s="146">
        <f t="shared" si="41"/>
        <v>6.88</v>
      </c>
      <c r="F270" s="146">
        <f t="shared" si="41"/>
        <v>6.645999999999999</v>
      </c>
      <c r="G270" s="146">
        <f t="shared" si="41"/>
        <v>6.786</v>
      </c>
      <c r="H270" s="146">
        <f t="shared" si="41"/>
        <v>6.998</v>
      </c>
      <c r="I270" s="146">
        <f t="shared" si="41"/>
        <v>7.0120000000000005</v>
      </c>
      <c r="J270" s="146">
        <f t="shared" si="41"/>
        <v>6.956</v>
      </c>
      <c r="K270" s="146">
        <f t="shared" si="41"/>
        <v>6.958</v>
      </c>
      <c r="L270" s="146">
        <f t="shared" si="41"/>
        <v>6.878</v>
      </c>
      <c r="M270" s="146">
        <f t="shared" si="41"/>
        <v>4.672</v>
      </c>
      <c r="N270" s="146">
        <f t="shared" si="41"/>
        <v>4.81</v>
      </c>
      <c r="O270" s="146">
        <f t="shared" si="41"/>
        <v>4.871999999999999</v>
      </c>
      <c r="P270" s="146">
        <f t="shared" si="41"/>
        <v>4.755999999999999</v>
      </c>
      <c r="Q270" s="146">
        <f t="shared" si="41"/>
        <v>4.712</v>
      </c>
      <c r="R270" s="146">
        <f t="shared" si="41"/>
        <v>4.843999999999999</v>
      </c>
      <c r="S270" s="146">
        <f t="shared" si="41"/>
        <v>4.832000000000001</v>
      </c>
      <c r="T270" s="146">
        <f t="shared" si="41"/>
        <v>4.805999999999999</v>
      </c>
      <c r="U270" s="146">
        <f t="shared" si="41"/>
        <v>4.8420000000000005</v>
      </c>
      <c r="V270" s="146">
        <f t="shared" si="41"/>
        <v>4.294</v>
      </c>
      <c r="W270" s="146">
        <f t="shared" si="41"/>
        <v>4.578</v>
      </c>
      <c r="X270" s="146">
        <f t="shared" si="41"/>
        <v>4.5600000000000005</v>
      </c>
      <c r="Y270" s="146">
        <f t="shared" si="41"/>
        <v>4.3740000000000006</v>
      </c>
      <c r="Z270" s="146">
        <f t="shared" si="41"/>
        <v>4.484</v>
      </c>
      <c r="AA270" s="146">
        <f t="shared" si="41"/>
        <v>4.485999999999999</v>
      </c>
      <c r="AB270" s="146">
        <f t="shared" si="41"/>
        <v>4.286</v>
      </c>
      <c r="AC270" s="146">
        <f t="shared" si="41"/>
        <v>4.528</v>
      </c>
      <c r="AD270" s="146">
        <f t="shared" si="41"/>
        <v>4.172000000000001</v>
      </c>
      <c r="AE270" s="146">
        <f t="shared" si="41"/>
        <v>11.75</v>
      </c>
      <c r="AF270" s="146">
        <f t="shared" si="41"/>
        <v>11.703999999999999</v>
      </c>
      <c r="AG270" s="146">
        <f t="shared" si="41"/>
        <v>11.812000000000001</v>
      </c>
      <c r="AH270" s="146">
        <f t="shared" si="41"/>
        <v>12.120000000000001</v>
      </c>
      <c r="AI270" s="146">
        <f t="shared" si="41"/>
        <v>11.697999999999999</v>
      </c>
      <c r="AJ270" s="146">
        <f t="shared" si="41"/>
        <v>12.197999999999999</v>
      </c>
      <c r="AK270" s="146">
        <f t="shared" si="41"/>
        <v>12.437999999999999</v>
      </c>
      <c r="AL270" s="146">
        <f t="shared" si="41"/>
        <v>12.557999999999998</v>
      </c>
      <c r="AM270" s="146">
        <f t="shared" si="41"/>
        <v>12.451999999999998</v>
      </c>
      <c r="AO270" s="122">
        <f t="shared" si="28"/>
        <v>2012.08</v>
      </c>
      <c r="AP270" s="143">
        <f t="shared" si="29"/>
        <v>7.0120000000000005</v>
      </c>
      <c r="AQ270" s="143">
        <f t="shared" si="30"/>
        <v>4.843999999999999</v>
      </c>
      <c r="AR270" s="143">
        <f t="shared" si="31"/>
        <v>2.5121599999999997</v>
      </c>
      <c r="AS270" s="143">
        <f t="shared" si="32"/>
        <v>12.197999999999999</v>
      </c>
    </row>
    <row r="271" spans="2:45" ht="14.25">
      <c r="B271" s="15">
        <f t="shared" si="26"/>
        <v>2012</v>
      </c>
      <c r="C271" s="10" t="str">
        <f t="shared" si="27"/>
        <v>Sep</v>
      </c>
      <c r="D271" s="146">
        <f aca="true" t="shared" si="42" ref="D271:AM271">AVERAGE(D259,D247,D235,D223,D223)</f>
        <v>6.356</v>
      </c>
      <c r="E271" s="146">
        <f t="shared" si="42"/>
        <v>6.456</v>
      </c>
      <c r="F271" s="146">
        <f t="shared" si="42"/>
        <v>6.556</v>
      </c>
      <c r="G271" s="146">
        <f t="shared" si="42"/>
        <v>6.417999999999999</v>
      </c>
      <c r="H271" s="146">
        <f t="shared" si="42"/>
        <v>6.492</v>
      </c>
      <c r="I271" s="146">
        <f t="shared" si="42"/>
        <v>6.478</v>
      </c>
      <c r="J271" s="146">
        <f t="shared" si="42"/>
        <v>6.37</v>
      </c>
      <c r="K271" s="146">
        <f t="shared" si="42"/>
        <v>6.715999999999999</v>
      </c>
      <c r="L271" s="146">
        <f t="shared" si="42"/>
        <v>6.214</v>
      </c>
      <c r="M271" s="146">
        <f t="shared" si="42"/>
        <v>4.572000000000001</v>
      </c>
      <c r="N271" s="146">
        <f t="shared" si="42"/>
        <v>4.714</v>
      </c>
      <c r="O271" s="146">
        <f t="shared" si="42"/>
        <v>4.808</v>
      </c>
      <c r="P271" s="146">
        <f t="shared" si="42"/>
        <v>4.4639999999999995</v>
      </c>
      <c r="Q271" s="146">
        <f t="shared" si="42"/>
        <v>4.595999999999999</v>
      </c>
      <c r="R271" s="146">
        <f t="shared" si="42"/>
        <v>4.651999999999999</v>
      </c>
      <c r="S271" s="146">
        <f t="shared" si="42"/>
        <v>4.5840000000000005</v>
      </c>
      <c r="T271" s="146">
        <f t="shared" si="42"/>
        <v>4.714</v>
      </c>
      <c r="U271" s="146">
        <f t="shared" si="42"/>
        <v>4.582</v>
      </c>
      <c r="V271" s="146">
        <f t="shared" si="42"/>
        <v>4.37</v>
      </c>
      <c r="W271" s="146">
        <f t="shared" si="42"/>
        <v>4.651999999999999</v>
      </c>
      <c r="X271" s="146">
        <f t="shared" si="42"/>
        <v>4.6339999999999995</v>
      </c>
      <c r="Y271" s="146">
        <f t="shared" si="42"/>
        <v>4.366</v>
      </c>
      <c r="Z271" s="146">
        <f t="shared" si="42"/>
        <v>4.5280000000000005</v>
      </c>
      <c r="AA271" s="146">
        <f t="shared" si="42"/>
        <v>4.458</v>
      </c>
      <c r="AB271" s="146">
        <f t="shared" si="42"/>
        <v>4.342</v>
      </c>
      <c r="AC271" s="146">
        <f t="shared" si="42"/>
        <v>4.588</v>
      </c>
      <c r="AD271" s="146">
        <f t="shared" si="42"/>
        <v>4.224</v>
      </c>
      <c r="AE271" s="146">
        <f t="shared" si="42"/>
        <v>10.378</v>
      </c>
      <c r="AF271" s="146">
        <f t="shared" si="42"/>
        <v>10.280000000000001</v>
      </c>
      <c r="AG271" s="146">
        <f t="shared" si="42"/>
        <v>10.52</v>
      </c>
      <c r="AH271" s="146">
        <f t="shared" si="42"/>
        <v>10.602</v>
      </c>
      <c r="AI271" s="146">
        <f t="shared" si="42"/>
        <v>10.778</v>
      </c>
      <c r="AJ271" s="146">
        <f t="shared" si="42"/>
        <v>10.93</v>
      </c>
      <c r="AK271" s="146">
        <f t="shared" si="42"/>
        <v>10.77</v>
      </c>
      <c r="AL271" s="146">
        <f t="shared" si="42"/>
        <v>11.234</v>
      </c>
      <c r="AM271" s="146">
        <f t="shared" si="42"/>
        <v>11.066</v>
      </c>
      <c r="AO271" s="122">
        <f t="shared" si="28"/>
        <v>2012.09</v>
      </c>
      <c r="AP271" s="143">
        <f t="shared" si="29"/>
        <v>6.478</v>
      </c>
      <c r="AQ271" s="143">
        <f t="shared" si="30"/>
        <v>4.651999999999999</v>
      </c>
      <c r="AR271" s="143">
        <f t="shared" si="31"/>
        <v>2.4964800000000005</v>
      </c>
      <c r="AS271" s="143">
        <f t="shared" si="32"/>
        <v>10.93</v>
      </c>
    </row>
    <row r="272" spans="2:45" ht="14.25">
      <c r="B272" s="15">
        <f t="shared" si="26"/>
        <v>2012</v>
      </c>
      <c r="C272" s="10" t="str">
        <f t="shared" si="27"/>
        <v>Oct</v>
      </c>
      <c r="D272" s="146">
        <f aca="true" t="shared" si="43" ref="D272:AM272">AVERAGE(D260,D248,D236,D224,D224)</f>
        <v>5.738000000000001</v>
      </c>
      <c r="E272" s="146">
        <f t="shared" si="43"/>
        <v>5.836</v>
      </c>
      <c r="F272" s="146">
        <f t="shared" si="43"/>
        <v>5.876</v>
      </c>
      <c r="G272" s="146">
        <f t="shared" si="43"/>
        <v>5.89</v>
      </c>
      <c r="H272" s="146">
        <f t="shared" si="43"/>
        <v>5.9719999999999995</v>
      </c>
      <c r="I272" s="146">
        <f t="shared" si="43"/>
        <v>5.852</v>
      </c>
      <c r="J272" s="146">
        <f t="shared" si="43"/>
        <v>5.563999999999999</v>
      </c>
      <c r="K272" s="146">
        <f t="shared" si="43"/>
        <v>5.8740000000000006</v>
      </c>
      <c r="L272" s="146">
        <f t="shared" si="43"/>
        <v>5.548</v>
      </c>
      <c r="M272" s="146">
        <f t="shared" si="43"/>
        <v>4.528</v>
      </c>
      <c r="N272" s="146">
        <f t="shared" si="43"/>
        <v>4.648</v>
      </c>
      <c r="O272" s="146">
        <f t="shared" si="43"/>
        <v>4.6579999999999995</v>
      </c>
      <c r="P272" s="146">
        <f t="shared" si="43"/>
        <v>4.3839999999999995</v>
      </c>
      <c r="Q272" s="146">
        <f t="shared" si="43"/>
        <v>4.628</v>
      </c>
      <c r="R272" s="146">
        <f t="shared" si="43"/>
        <v>4.806</v>
      </c>
      <c r="S272" s="146">
        <f t="shared" si="43"/>
        <v>4.712000000000001</v>
      </c>
      <c r="T272" s="146">
        <f t="shared" si="43"/>
        <v>4.596</v>
      </c>
      <c r="U272" s="146">
        <f t="shared" si="43"/>
        <v>4.726000000000001</v>
      </c>
      <c r="V272" s="146">
        <f t="shared" si="43"/>
        <v>4.072</v>
      </c>
      <c r="W272" s="146">
        <f t="shared" si="43"/>
        <v>4.215999999999999</v>
      </c>
      <c r="X272" s="146">
        <f t="shared" si="43"/>
        <v>4.37</v>
      </c>
      <c r="Y272" s="146">
        <f t="shared" si="43"/>
        <v>4.072</v>
      </c>
      <c r="Z272" s="146">
        <f t="shared" si="43"/>
        <v>4.314</v>
      </c>
      <c r="AA272" s="146">
        <f t="shared" si="43"/>
        <v>4.208</v>
      </c>
      <c r="AB272" s="146">
        <f t="shared" si="43"/>
        <v>4.056</v>
      </c>
      <c r="AC272" s="146">
        <f t="shared" si="43"/>
        <v>4.3420000000000005</v>
      </c>
      <c r="AD272" s="146">
        <f t="shared" si="43"/>
        <v>4.004</v>
      </c>
      <c r="AE272" s="146">
        <f t="shared" si="43"/>
        <v>9.538</v>
      </c>
      <c r="AF272" s="146">
        <f t="shared" si="43"/>
        <v>9.684</v>
      </c>
      <c r="AG272" s="146">
        <f t="shared" si="43"/>
        <v>10.078</v>
      </c>
      <c r="AH272" s="146">
        <f t="shared" si="43"/>
        <v>9.936</v>
      </c>
      <c r="AI272" s="146">
        <f t="shared" si="43"/>
        <v>9.873999999999999</v>
      </c>
      <c r="AJ272" s="146">
        <f t="shared" si="43"/>
        <v>10.234</v>
      </c>
      <c r="AK272" s="146">
        <f t="shared" si="43"/>
        <v>10.256</v>
      </c>
      <c r="AL272" s="146">
        <f t="shared" si="43"/>
        <v>10.206</v>
      </c>
      <c r="AM272" s="146">
        <f t="shared" si="43"/>
        <v>10.14</v>
      </c>
      <c r="AO272" s="122">
        <f t="shared" si="28"/>
        <v>2012.1</v>
      </c>
      <c r="AP272" s="143">
        <f t="shared" si="29"/>
        <v>5.852</v>
      </c>
      <c r="AQ272" s="143">
        <f t="shared" si="30"/>
        <v>4.806</v>
      </c>
      <c r="AR272" s="143">
        <f t="shared" si="31"/>
        <v>2.3564800000000004</v>
      </c>
      <c r="AS272" s="143">
        <f t="shared" si="32"/>
        <v>10.234</v>
      </c>
    </row>
    <row r="273" spans="2:45" ht="14.25">
      <c r="B273" s="15">
        <f t="shared" si="26"/>
        <v>2012</v>
      </c>
      <c r="C273" s="10" t="str">
        <f t="shared" si="27"/>
        <v>Nov</v>
      </c>
      <c r="D273" s="146">
        <f aca="true" t="shared" si="44" ref="D273:AM273">AVERAGE(D261,D249,D237,D225,D225)</f>
        <v>5.630000000000001</v>
      </c>
      <c r="E273" s="146">
        <f t="shared" si="44"/>
        <v>5.7</v>
      </c>
      <c r="F273" s="146">
        <f t="shared" si="44"/>
        <v>5.653999999999999</v>
      </c>
      <c r="G273" s="146">
        <f t="shared" si="44"/>
        <v>5.6819999999999995</v>
      </c>
      <c r="H273" s="146">
        <f t="shared" si="44"/>
        <v>5.864</v>
      </c>
      <c r="I273" s="146">
        <f t="shared" si="44"/>
        <v>5.774000000000001</v>
      </c>
      <c r="J273" s="146">
        <f t="shared" si="44"/>
        <v>5.602000000000001</v>
      </c>
      <c r="K273" s="146">
        <f t="shared" si="44"/>
        <v>5.783999999999999</v>
      </c>
      <c r="L273" s="146">
        <f t="shared" si="44"/>
        <v>5.448</v>
      </c>
      <c r="M273" s="146">
        <f t="shared" si="44"/>
        <v>4.686</v>
      </c>
      <c r="N273" s="146">
        <f t="shared" si="44"/>
        <v>4.832</v>
      </c>
      <c r="O273" s="146">
        <f t="shared" si="44"/>
        <v>4.822</v>
      </c>
      <c r="P273" s="146">
        <f t="shared" si="44"/>
        <v>4.706</v>
      </c>
      <c r="Q273" s="146">
        <f t="shared" si="44"/>
        <v>4.840000000000001</v>
      </c>
      <c r="R273" s="146">
        <f t="shared" si="44"/>
        <v>4.858</v>
      </c>
      <c r="S273" s="146">
        <f t="shared" si="44"/>
        <v>4.726</v>
      </c>
      <c r="T273" s="146">
        <f t="shared" si="44"/>
        <v>4.8740000000000006</v>
      </c>
      <c r="U273" s="146">
        <f t="shared" si="44"/>
        <v>4.57</v>
      </c>
      <c r="V273" s="146">
        <f t="shared" si="44"/>
        <v>4.072</v>
      </c>
      <c r="W273" s="146">
        <f t="shared" si="44"/>
        <v>4.228</v>
      </c>
      <c r="X273" s="146">
        <f t="shared" si="44"/>
        <v>4.392</v>
      </c>
      <c r="Y273" s="146">
        <f t="shared" si="44"/>
        <v>4.148000000000001</v>
      </c>
      <c r="Z273" s="146">
        <f t="shared" si="44"/>
        <v>4.3580000000000005</v>
      </c>
      <c r="AA273" s="146">
        <f t="shared" si="44"/>
        <v>4.25</v>
      </c>
      <c r="AB273" s="146">
        <f t="shared" si="44"/>
        <v>4.07</v>
      </c>
      <c r="AC273" s="146">
        <f t="shared" si="44"/>
        <v>4.428</v>
      </c>
      <c r="AD273" s="146">
        <f t="shared" si="44"/>
        <v>4.172</v>
      </c>
      <c r="AE273" s="146">
        <f t="shared" si="44"/>
        <v>9.516</v>
      </c>
      <c r="AF273" s="146">
        <f t="shared" si="44"/>
        <v>9.484</v>
      </c>
      <c r="AG273" s="146">
        <f t="shared" si="44"/>
        <v>9.706</v>
      </c>
      <c r="AH273" s="146">
        <f t="shared" si="44"/>
        <v>9.751999999999999</v>
      </c>
      <c r="AI273" s="146">
        <f t="shared" si="44"/>
        <v>9.858</v>
      </c>
      <c r="AJ273" s="146">
        <f t="shared" si="44"/>
        <v>9.879999999999999</v>
      </c>
      <c r="AK273" s="146">
        <f t="shared" si="44"/>
        <v>10.190000000000001</v>
      </c>
      <c r="AL273" s="146">
        <f t="shared" si="44"/>
        <v>10.126000000000001</v>
      </c>
      <c r="AM273" s="146">
        <f t="shared" si="44"/>
        <v>9.918000000000001</v>
      </c>
      <c r="AO273" s="122">
        <f t="shared" si="28"/>
        <v>2012.11</v>
      </c>
      <c r="AP273" s="143">
        <f t="shared" si="29"/>
        <v>5.774000000000001</v>
      </c>
      <c r="AQ273" s="143">
        <f t="shared" si="30"/>
        <v>4.858</v>
      </c>
      <c r="AR273" s="143">
        <f t="shared" si="31"/>
        <v>2.3800000000000003</v>
      </c>
      <c r="AS273" s="143">
        <f t="shared" si="32"/>
        <v>9.879999999999999</v>
      </c>
    </row>
    <row r="274" spans="2:45" ht="14.25">
      <c r="B274" s="15">
        <f t="shared" si="26"/>
        <v>2012</v>
      </c>
      <c r="C274" s="10" t="str">
        <f t="shared" si="27"/>
        <v>Dec</v>
      </c>
      <c r="D274" s="146">
        <f aca="true" t="shared" si="45" ref="D274:AM274">AVERAGE(D262,D250,D238,D226,D226)</f>
        <v>5.6492</v>
      </c>
      <c r="E274" s="146">
        <f t="shared" si="45"/>
        <v>5.66</v>
      </c>
      <c r="F274" s="146">
        <f t="shared" si="45"/>
        <v>5.704400000000001</v>
      </c>
      <c r="G274" s="146">
        <f t="shared" si="45"/>
        <v>5.749599999999999</v>
      </c>
      <c r="H274" s="146">
        <f t="shared" si="45"/>
        <v>5.7956</v>
      </c>
      <c r="I274" s="146">
        <f t="shared" si="45"/>
        <v>5.663600000000001</v>
      </c>
      <c r="J274" s="146">
        <f t="shared" si="45"/>
        <v>5.786</v>
      </c>
      <c r="K274" s="146">
        <f t="shared" si="45"/>
        <v>5.4628</v>
      </c>
      <c r="L274" s="146">
        <f t="shared" si="45"/>
        <v>5.644</v>
      </c>
      <c r="M274" s="146">
        <f t="shared" si="45"/>
        <v>3.8880000000000003</v>
      </c>
      <c r="N274" s="146">
        <f t="shared" si="45"/>
        <v>3.9440000000000004</v>
      </c>
      <c r="O274" s="146">
        <f t="shared" si="45"/>
        <v>4.2172</v>
      </c>
      <c r="P274" s="146">
        <f t="shared" si="45"/>
        <v>3.8676000000000004</v>
      </c>
      <c r="Q274" s="146">
        <f t="shared" si="45"/>
        <v>3.9804000000000004</v>
      </c>
      <c r="R274" s="146">
        <f t="shared" si="45"/>
        <v>4.0328</v>
      </c>
      <c r="S274" s="146">
        <f t="shared" si="45"/>
        <v>3.9956000000000005</v>
      </c>
      <c r="T274" s="146">
        <f t="shared" si="45"/>
        <v>3.9503999999999997</v>
      </c>
      <c r="U274" s="146">
        <f t="shared" si="45"/>
        <v>4.0468</v>
      </c>
      <c r="V274" s="146">
        <f t="shared" si="45"/>
        <v>3.403248</v>
      </c>
      <c r="W274" s="146">
        <f t="shared" si="45"/>
        <v>3.5728</v>
      </c>
      <c r="X274" s="146">
        <f t="shared" si="45"/>
        <v>3.5928959999999996</v>
      </c>
      <c r="Y274" s="146">
        <f t="shared" si="45"/>
        <v>3.42248</v>
      </c>
      <c r="Z274" s="146">
        <f t="shared" si="45"/>
        <v>3.6008000000000004</v>
      </c>
      <c r="AA274" s="146">
        <f t="shared" si="45"/>
        <v>3.5190239999999995</v>
      </c>
      <c r="AB274" s="146">
        <f t="shared" si="45"/>
        <v>3.4350080000000007</v>
      </c>
      <c r="AC274" s="146">
        <f t="shared" si="45"/>
        <v>3.603072</v>
      </c>
      <c r="AD274" s="146">
        <f t="shared" si="45"/>
        <v>3.504144</v>
      </c>
      <c r="AE274" s="146">
        <f t="shared" si="45"/>
        <v>9.3892</v>
      </c>
      <c r="AF274" s="146">
        <f t="shared" si="45"/>
        <v>9.2416</v>
      </c>
      <c r="AG274" s="146">
        <f t="shared" si="45"/>
        <v>9.3636</v>
      </c>
      <c r="AH274" s="146">
        <f t="shared" si="45"/>
        <v>9.5976</v>
      </c>
      <c r="AI274" s="146">
        <f t="shared" si="45"/>
        <v>9.6784</v>
      </c>
      <c r="AJ274" s="146">
        <f t="shared" si="45"/>
        <v>9.7692</v>
      </c>
      <c r="AK274" s="146">
        <f t="shared" si="45"/>
        <v>9.862799999999998</v>
      </c>
      <c r="AL274" s="146">
        <f t="shared" si="45"/>
        <v>9.967200000000002</v>
      </c>
      <c r="AM274" s="146">
        <f t="shared" si="45"/>
        <v>9.8184</v>
      </c>
      <c r="AO274" s="122">
        <f t="shared" si="28"/>
        <v>2012.12</v>
      </c>
      <c r="AP274" s="143">
        <f t="shared" si="29"/>
        <v>5.663600000000001</v>
      </c>
      <c r="AQ274" s="143">
        <f t="shared" si="30"/>
        <v>4.0328</v>
      </c>
      <c r="AR274" s="143">
        <f t="shared" si="31"/>
        <v>1.97065344</v>
      </c>
      <c r="AS274" s="143">
        <f t="shared" si="32"/>
        <v>9.7692</v>
      </c>
    </row>
    <row r="275" spans="2:45" ht="14.25">
      <c r="B275" s="15">
        <f t="shared" si="26"/>
        <v>2013</v>
      </c>
      <c r="C275" s="10" t="str">
        <f t="shared" si="27"/>
        <v>Jan</v>
      </c>
      <c r="D275" s="146">
        <f aca="true" t="shared" si="46" ref="D275:AM275">AVERAGE(D263,D251,D239,D227,D227)</f>
        <v>5.9308</v>
      </c>
      <c r="E275" s="146">
        <f t="shared" si="46"/>
        <v>6.018800000000001</v>
      </c>
      <c r="F275" s="146">
        <f t="shared" si="46"/>
        <v>5.9228000000000005</v>
      </c>
      <c r="G275" s="146">
        <f t="shared" si="46"/>
        <v>5.996</v>
      </c>
      <c r="H275" s="146">
        <f t="shared" si="46"/>
        <v>6.0672</v>
      </c>
      <c r="I275" s="146">
        <f t="shared" si="46"/>
        <v>6.0604</v>
      </c>
      <c r="J275" s="146">
        <f t="shared" si="46"/>
        <v>5.888</v>
      </c>
      <c r="K275" s="146">
        <f t="shared" si="46"/>
        <v>5.982</v>
      </c>
      <c r="L275" s="146">
        <f t="shared" si="46"/>
        <v>5.8056</v>
      </c>
      <c r="M275" s="146">
        <f t="shared" si="46"/>
        <v>4.2356</v>
      </c>
      <c r="N275" s="146">
        <f t="shared" si="46"/>
        <v>4.3340000000000005</v>
      </c>
      <c r="O275" s="146">
        <f t="shared" si="46"/>
        <v>4.4028</v>
      </c>
      <c r="P275" s="146">
        <f t="shared" si="46"/>
        <v>4.2628</v>
      </c>
      <c r="Q275" s="146">
        <f t="shared" si="46"/>
        <v>4.2208</v>
      </c>
      <c r="R275" s="146">
        <f t="shared" si="46"/>
        <v>4.3304</v>
      </c>
      <c r="S275" s="146">
        <f t="shared" si="46"/>
        <v>4.2056</v>
      </c>
      <c r="T275" s="146">
        <f t="shared" si="46"/>
        <v>4.3027999999999995</v>
      </c>
      <c r="U275" s="146">
        <f t="shared" si="46"/>
        <v>4.1692</v>
      </c>
      <c r="V275" s="146">
        <f t="shared" si="46"/>
        <v>3.5996</v>
      </c>
      <c r="W275" s="146">
        <f t="shared" si="46"/>
        <v>3.7088</v>
      </c>
      <c r="X275" s="146">
        <f t="shared" si="46"/>
        <v>3.7016</v>
      </c>
      <c r="Y275" s="146">
        <f t="shared" si="46"/>
        <v>3.7912</v>
      </c>
      <c r="Z275" s="146">
        <f t="shared" si="46"/>
        <v>3.6551999999999993</v>
      </c>
      <c r="AA275" s="146">
        <f t="shared" si="46"/>
        <v>3.696</v>
      </c>
      <c r="AB275" s="146">
        <f t="shared" si="46"/>
        <v>3.5664000000000002</v>
      </c>
      <c r="AC275" s="146">
        <f t="shared" si="46"/>
        <v>3.7628</v>
      </c>
      <c r="AD275" s="146">
        <f t="shared" si="46"/>
        <v>3.7028</v>
      </c>
      <c r="AE275" s="146">
        <f t="shared" si="46"/>
        <v>9.9104</v>
      </c>
      <c r="AF275" s="146">
        <f t="shared" si="46"/>
        <v>9.764000000000001</v>
      </c>
      <c r="AG275" s="146">
        <f t="shared" si="46"/>
        <v>9.9012</v>
      </c>
      <c r="AH275" s="146">
        <f t="shared" si="46"/>
        <v>10.352799999999998</v>
      </c>
      <c r="AI275" s="146">
        <f t="shared" si="46"/>
        <v>10.0856</v>
      </c>
      <c r="AJ275" s="146">
        <f t="shared" si="46"/>
        <v>10.219999999999999</v>
      </c>
      <c r="AK275" s="146">
        <f t="shared" si="46"/>
        <v>10.3164</v>
      </c>
      <c r="AL275" s="146">
        <f t="shared" si="46"/>
        <v>10.379999999999999</v>
      </c>
      <c r="AM275" s="146">
        <f t="shared" si="46"/>
        <v>10.268</v>
      </c>
      <c r="AO275" s="122">
        <f t="shared" si="28"/>
        <v>2013.01</v>
      </c>
      <c r="AP275" s="143">
        <f t="shared" si="29"/>
        <v>6.0604</v>
      </c>
      <c r="AQ275" s="143">
        <f t="shared" si="30"/>
        <v>4.3304</v>
      </c>
      <c r="AR275" s="143">
        <f t="shared" si="31"/>
        <v>2.0697600000000005</v>
      </c>
      <c r="AS275" s="143">
        <f t="shared" si="32"/>
        <v>10.219999999999999</v>
      </c>
    </row>
    <row r="276" spans="2:45" ht="14.25">
      <c r="B276" s="15">
        <f t="shared" si="26"/>
        <v>2013</v>
      </c>
      <c r="C276" s="10" t="str">
        <f t="shared" si="27"/>
        <v>Feb</v>
      </c>
      <c r="D276" s="146">
        <f aca="true" t="shared" si="47" ref="D276:AM276">AVERAGE(D264,D252,D240,D228,D228)</f>
        <v>5.9228000000000005</v>
      </c>
      <c r="E276" s="146">
        <f t="shared" si="47"/>
        <v>5.972399999999999</v>
      </c>
      <c r="F276" s="146">
        <f t="shared" si="47"/>
        <v>5.9012</v>
      </c>
      <c r="G276" s="146">
        <f t="shared" si="47"/>
        <v>6.0152</v>
      </c>
      <c r="H276" s="146">
        <f t="shared" si="47"/>
        <v>6.0771999999999995</v>
      </c>
      <c r="I276" s="146">
        <f t="shared" si="47"/>
        <v>6.074799999999999</v>
      </c>
      <c r="J276" s="146">
        <f t="shared" si="47"/>
        <v>5.918000000000001</v>
      </c>
      <c r="K276" s="146">
        <f t="shared" si="47"/>
        <v>6.004400000000001</v>
      </c>
      <c r="L276" s="146">
        <f t="shared" si="47"/>
        <v>5.7848</v>
      </c>
      <c r="M276" s="146">
        <f t="shared" si="47"/>
        <v>4.103999999999999</v>
      </c>
      <c r="N276" s="146">
        <f t="shared" si="47"/>
        <v>4.2072</v>
      </c>
      <c r="O276" s="146">
        <f t="shared" si="47"/>
        <v>4.3204</v>
      </c>
      <c r="P276" s="146">
        <f t="shared" si="47"/>
        <v>4.0428</v>
      </c>
      <c r="Q276" s="146">
        <f t="shared" si="47"/>
        <v>4.1928</v>
      </c>
      <c r="R276" s="146">
        <f t="shared" si="47"/>
        <v>4.2212000000000005</v>
      </c>
      <c r="S276" s="146">
        <f t="shared" si="47"/>
        <v>4.2376</v>
      </c>
      <c r="T276" s="146">
        <f t="shared" si="47"/>
        <v>4.2176</v>
      </c>
      <c r="U276" s="146">
        <f t="shared" si="47"/>
        <v>4.296</v>
      </c>
      <c r="V276" s="146">
        <f t="shared" si="47"/>
        <v>3.6495999999999995</v>
      </c>
      <c r="W276" s="146">
        <f t="shared" si="47"/>
        <v>3.7528000000000006</v>
      </c>
      <c r="X276" s="146">
        <f t="shared" si="47"/>
        <v>3.8144</v>
      </c>
      <c r="Y276" s="146">
        <f t="shared" si="47"/>
        <v>3.6744</v>
      </c>
      <c r="Z276" s="146">
        <f t="shared" si="47"/>
        <v>3.846</v>
      </c>
      <c r="AA276" s="146">
        <f t="shared" si="47"/>
        <v>3.7580000000000005</v>
      </c>
      <c r="AB276" s="146">
        <f t="shared" si="47"/>
        <v>3.6988</v>
      </c>
      <c r="AC276" s="146">
        <f t="shared" si="47"/>
        <v>3.8644000000000007</v>
      </c>
      <c r="AD276" s="146">
        <f t="shared" si="47"/>
        <v>3.7787999999999995</v>
      </c>
      <c r="AE276" s="146">
        <f t="shared" si="47"/>
        <v>10.0672</v>
      </c>
      <c r="AF276" s="146">
        <f t="shared" si="47"/>
        <v>9.954</v>
      </c>
      <c r="AG276" s="146">
        <f t="shared" si="47"/>
        <v>10.1124</v>
      </c>
      <c r="AH276" s="146">
        <f t="shared" si="47"/>
        <v>10.1928</v>
      </c>
      <c r="AI276" s="146">
        <f t="shared" si="47"/>
        <v>10.1912</v>
      </c>
      <c r="AJ276" s="146">
        <f t="shared" si="47"/>
        <v>10.410799999999998</v>
      </c>
      <c r="AK276" s="146">
        <f t="shared" si="47"/>
        <v>10.512</v>
      </c>
      <c r="AL276" s="146">
        <f t="shared" si="47"/>
        <v>10.6196</v>
      </c>
      <c r="AM276" s="146">
        <f t="shared" si="47"/>
        <v>10.509200000000002</v>
      </c>
      <c r="AO276" s="122">
        <f t="shared" si="28"/>
        <v>2013.02</v>
      </c>
      <c r="AP276" s="143">
        <f t="shared" si="29"/>
        <v>6.074799999999999</v>
      </c>
      <c r="AQ276" s="143">
        <f t="shared" si="30"/>
        <v>4.2212000000000005</v>
      </c>
      <c r="AR276" s="143">
        <f t="shared" si="31"/>
        <v>2.1044800000000006</v>
      </c>
      <c r="AS276" s="143">
        <f t="shared" si="32"/>
        <v>10.410799999999998</v>
      </c>
    </row>
    <row r="277" spans="2:45" ht="14.25">
      <c r="B277" s="15">
        <f t="shared" si="26"/>
        <v>2013</v>
      </c>
      <c r="C277" s="10" t="str">
        <f t="shared" si="27"/>
        <v>Mar</v>
      </c>
      <c r="D277" s="146">
        <f aca="true" t="shared" si="48" ref="D277:AM277">AVERAGE(D265,D253,D241,D229,D229)</f>
        <v>5.9632</v>
      </c>
      <c r="E277" s="146">
        <f t="shared" si="48"/>
        <v>6.106399999999999</v>
      </c>
      <c r="F277" s="146">
        <f t="shared" si="48"/>
        <v>6.0336</v>
      </c>
      <c r="G277" s="146">
        <f t="shared" si="48"/>
        <v>6.15</v>
      </c>
      <c r="H277" s="146">
        <f t="shared" si="48"/>
        <v>6.1556</v>
      </c>
      <c r="I277" s="146">
        <f t="shared" si="48"/>
        <v>6.159999999999999</v>
      </c>
      <c r="J277" s="146">
        <f t="shared" si="48"/>
        <v>6.0176</v>
      </c>
      <c r="K277" s="146">
        <f t="shared" si="48"/>
        <v>6.138800000000001</v>
      </c>
      <c r="L277" s="146">
        <f t="shared" si="48"/>
        <v>5.884</v>
      </c>
      <c r="M277" s="146">
        <f t="shared" si="48"/>
        <v>4.188000000000001</v>
      </c>
      <c r="N277" s="146">
        <f t="shared" si="48"/>
        <v>4.2904</v>
      </c>
      <c r="O277" s="146">
        <f t="shared" si="48"/>
        <v>4.348</v>
      </c>
      <c r="P277" s="146">
        <f t="shared" si="48"/>
        <v>4.0972</v>
      </c>
      <c r="Q277" s="146">
        <f t="shared" si="48"/>
        <v>4.2504</v>
      </c>
      <c r="R277" s="146">
        <f t="shared" si="48"/>
        <v>4.2432</v>
      </c>
      <c r="S277" s="146">
        <f t="shared" si="48"/>
        <v>4.3512</v>
      </c>
      <c r="T277" s="146">
        <f t="shared" si="48"/>
        <v>4.3132</v>
      </c>
      <c r="U277" s="146">
        <f t="shared" si="48"/>
        <v>4.3568</v>
      </c>
      <c r="V277" s="146">
        <f t="shared" si="48"/>
        <v>3.832</v>
      </c>
      <c r="W277" s="146">
        <f t="shared" si="48"/>
        <v>3.9595999999999996</v>
      </c>
      <c r="X277" s="146">
        <f t="shared" si="48"/>
        <v>3.928400000000001</v>
      </c>
      <c r="Y277" s="146">
        <f t="shared" si="48"/>
        <v>3.8564</v>
      </c>
      <c r="Z277" s="146">
        <f t="shared" si="48"/>
        <v>3.9472</v>
      </c>
      <c r="AA277" s="146">
        <f t="shared" si="48"/>
        <v>3.8724</v>
      </c>
      <c r="AB277" s="146">
        <f t="shared" si="48"/>
        <v>3.8239999999999994</v>
      </c>
      <c r="AC277" s="146">
        <f t="shared" si="48"/>
        <v>4.029999999999999</v>
      </c>
      <c r="AD277" s="146">
        <f t="shared" si="48"/>
        <v>3.9004</v>
      </c>
      <c r="AE277" s="146">
        <f t="shared" si="48"/>
        <v>9.7696</v>
      </c>
      <c r="AF277" s="146">
        <f t="shared" si="48"/>
        <v>9.714</v>
      </c>
      <c r="AG277" s="146">
        <f t="shared" si="48"/>
        <v>9.9344</v>
      </c>
      <c r="AH277" s="146">
        <f t="shared" si="48"/>
        <v>10.017199999999999</v>
      </c>
      <c r="AI277" s="146">
        <f t="shared" si="48"/>
        <v>10.0608</v>
      </c>
      <c r="AJ277" s="146">
        <f t="shared" si="48"/>
        <v>10.186399999999999</v>
      </c>
      <c r="AK277" s="146">
        <f t="shared" si="48"/>
        <v>10.327599999999999</v>
      </c>
      <c r="AL277" s="146">
        <f t="shared" si="48"/>
        <v>10.5204</v>
      </c>
      <c r="AM277" s="146">
        <f t="shared" si="48"/>
        <v>10.311600000000002</v>
      </c>
      <c r="AO277" s="122">
        <f t="shared" si="28"/>
        <v>2013.03</v>
      </c>
      <c r="AP277" s="143">
        <f t="shared" si="29"/>
        <v>6.159999999999999</v>
      </c>
      <c r="AQ277" s="143">
        <f t="shared" si="30"/>
        <v>4.2432</v>
      </c>
      <c r="AR277" s="143">
        <f t="shared" si="31"/>
        <v>2.1685440000000002</v>
      </c>
      <c r="AS277" s="143">
        <f t="shared" si="32"/>
        <v>10.186399999999999</v>
      </c>
    </row>
    <row r="278" spans="2:45" ht="14.25">
      <c r="B278" s="15">
        <f t="shared" si="26"/>
        <v>2013</v>
      </c>
      <c r="C278" s="10" t="str">
        <f t="shared" si="27"/>
        <v>Apr</v>
      </c>
      <c r="D278" s="146">
        <f aca="true" t="shared" si="49" ref="D278:AM278">AVERAGE(D266,D254,D242,D230,D230)</f>
        <v>5.930400000000001</v>
      </c>
      <c r="E278" s="146">
        <f t="shared" si="49"/>
        <v>6.058800000000001</v>
      </c>
      <c r="F278" s="146">
        <f t="shared" si="49"/>
        <v>6.0112000000000005</v>
      </c>
      <c r="G278" s="146">
        <f t="shared" si="49"/>
        <v>6.066000000000001</v>
      </c>
      <c r="H278" s="146">
        <f t="shared" si="49"/>
        <v>6.1899999999999995</v>
      </c>
      <c r="I278" s="146">
        <f t="shared" si="49"/>
        <v>6.130800000000001</v>
      </c>
      <c r="J278" s="146">
        <f t="shared" si="49"/>
        <v>5.9164</v>
      </c>
      <c r="K278" s="146">
        <f t="shared" si="49"/>
        <v>6.0936</v>
      </c>
      <c r="L278" s="146">
        <f t="shared" si="49"/>
        <v>5.832</v>
      </c>
      <c r="M278" s="146">
        <f t="shared" si="49"/>
        <v>4.382</v>
      </c>
      <c r="N278" s="146">
        <f t="shared" si="49"/>
        <v>4.4972</v>
      </c>
      <c r="O278" s="146">
        <f t="shared" si="49"/>
        <v>4.548</v>
      </c>
      <c r="P278" s="146">
        <f t="shared" si="49"/>
        <v>4.3252</v>
      </c>
      <c r="Q278" s="146">
        <f t="shared" si="49"/>
        <v>4.4348</v>
      </c>
      <c r="R278" s="146">
        <f t="shared" si="49"/>
        <v>4.4628</v>
      </c>
      <c r="S278" s="146">
        <f t="shared" si="49"/>
        <v>4.510800000000001</v>
      </c>
      <c r="T278" s="146">
        <f t="shared" si="49"/>
        <v>4.5228</v>
      </c>
      <c r="U278" s="146">
        <f t="shared" si="49"/>
        <v>4.547199999999999</v>
      </c>
      <c r="V278" s="146">
        <f t="shared" si="49"/>
        <v>3.9744</v>
      </c>
      <c r="W278" s="146">
        <f t="shared" si="49"/>
        <v>4.1259999999999994</v>
      </c>
      <c r="X278" s="146">
        <f t="shared" si="49"/>
        <v>4.0356000000000005</v>
      </c>
      <c r="Y278" s="146">
        <f t="shared" si="49"/>
        <v>4.0328</v>
      </c>
      <c r="Z278" s="146">
        <f t="shared" si="49"/>
        <v>4.118399999999999</v>
      </c>
      <c r="AA278" s="146">
        <f t="shared" si="49"/>
        <v>4.068</v>
      </c>
      <c r="AB278" s="146">
        <f t="shared" si="49"/>
        <v>3.9631999999999996</v>
      </c>
      <c r="AC278" s="146">
        <f t="shared" si="49"/>
        <v>4.1655999999999995</v>
      </c>
      <c r="AD278" s="146">
        <f t="shared" si="49"/>
        <v>4.041600000000001</v>
      </c>
      <c r="AE278" s="146">
        <f t="shared" si="49"/>
        <v>10.238</v>
      </c>
      <c r="AF278" s="146">
        <f t="shared" si="49"/>
        <v>10.124400000000001</v>
      </c>
      <c r="AG278" s="146">
        <f t="shared" si="49"/>
        <v>10.282</v>
      </c>
      <c r="AH278" s="146">
        <f t="shared" si="49"/>
        <v>10.4428</v>
      </c>
      <c r="AI278" s="146">
        <f t="shared" si="49"/>
        <v>10.511199999999999</v>
      </c>
      <c r="AJ278" s="146">
        <f t="shared" si="49"/>
        <v>10.6456</v>
      </c>
      <c r="AK278" s="146">
        <f t="shared" si="49"/>
        <v>10.774800000000003</v>
      </c>
      <c r="AL278" s="146">
        <f t="shared" si="49"/>
        <v>10.8052</v>
      </c>
      <c r="AM278" s="146">
        <f t="shared" si="49"/>
        <v>10.7484</v>
      </c>
      <c r="AO278" s="122">
        <f t="shared" si="28"/>
        <v>2013.04</v>
      </c>
      <c r="AP278" s="143">
        <f t="shared" si="29"/>
        <v>6.130800000000001</v>
      </c>
      <c r="AQ278" s="143">
        <f t="shared" si="30"/>
        <v>4.4628</v>
      </c>
      <c r="AR278" s="143">
        <f t="shared" si="31"/>
        <v>2.27808</v>
      </c>
      <c r="AS278" s="143">
        <f t="shared" si="32"/>
        <v>10.6456</v>
      </c>
    </row>
    <row r="279" spans="2:45" ht="14.25">
      <c r="B279" s="15">
        <f t="shared" si="26"/>
        <v>2013</v>
      </c>
      <c r="C279" s="10" t="str">
        <f t="shared" si="27"/>
        <v>May</v>
      </c>
      <c r="D279" s="146">
        <f aca="true" t="shared" si="50" ref="D279:AM279">AVERAGE(D267,D255,D243,D231,D231)</f>
        <v>6.155199999999999</v>
      </c>
      <c r="E279" s="146">
        <f t="shared" si="50"/>
        <v>6.2792</v>
      </c>
      <c r="F279" s="146">
        <f t="shared" si="50"/>
        <v>6.2152</v>
      </c>
      <c r="G279" s="146">
        <f t="shared" si="50"/>
        <v>6.236800000000001</v>
      </c>
      <c r="H279" s="146">
        <f t="shared" si="50"/>
        <v>6.364800000000001</v>
      </c>
      <c r="I279" s="146">
        <f t="shared" si="50"/>
        <v>6.3116</v>
      </c>
      <c r="J279" s="146">
        <f t="shared" si="50"/>
        <v>6.146800000000001</v>
      </c>
      <c r="K279" s="146">
        <f t="shared" si="50"/>
        <v>6.2964</v>
      </c>
      <c r="L279" s="146">
        <f t="shared" si="50"/>
        <v>6.1668</v>
      </c>
      <c r="M279" s="146">
        <f t="shared" si="50"/>
        <v>4.426</v>
      </c>
      <c r="N279" s="146">
        <f t="shared" si="50"/>
        <v>4.579600000000001</v>
      </c>
      <c r="O279" s="146">
        <f t="shared" si="50"/>
        <v>4.6332</v>
      </c>
      <c r="P279" s="146">
        <f t="shared" si="50"/>
        <v>4.366</v>
      </c>
      <c r="Q279" s="146">
        <f t="shared" si="50"/>
        <v>4.5207999999999995</v>
      </c>
      <c r="R279" s="146">
        <f t="shared" si="50"/>
        <v>4.5596000000000005</v>
      </c>
      <c r="S279" s="146">
        <f t="shared" si="50"/>
        <v>4.598</v>
      </c>
      <c r="T279" s="146">
        <f t="shared" si="50"/>
        <v>4.6216</v>
      </c>
      <c r="U279" s="146">
        <f t="shared" si="50"/>
        <v>4.635199999999999</v>
      </c>
      <c r="V279" s="146">
        <f t="shared" si="50"/>
        <v>4.12</v>
      </c>
      <c r="W279" s="146">
        <f t="shared" si="50"/>
        <v>4.234</v>
      </c>
      <c r="X279" s="146">
        <f t="shared" si="50"/>
        <v>4.196</v>
      </c>
      <c r="Y279" s="146">
        <f t="shared" si="50"/>
        <v>4.1336</v>
      </c>
      <c r="Z279" s="146">
        <f t="shared" si="50"/>
        <v>4.2388</v>
      </c>
      <c r="AA279" s="146">
        <f t="shared" si="50"/>
        <v>4.231199999999999</v>
      </c>
      <c r="AB279" s="146">
        <f t="shared" si="50"/>
        <v>4.176</v>
      </c>
      <c r="AC279" s="146">
        <f t="shared" si="50"/>
        <v>4.2852</v>
      </c>
      <c r="AD279" s="146">
        <f t="shared" si="50"/>
        <v>4.166</v>
      </c>
      <c r="AE279" s="146">
        <f t="shared" si="50"/>
        <v>10.744000000000003</v>
      </c>
      <c r="AF279" s="146">
        <f t="shared" si="50"/>
        <v>10.584</v>
      </c>
      <c r="AG279" s="146">
        <f t="shared" si="50"/>
        <v>10.7024</v>
      </c>
      <c r="AH279" s="146">
        <f t="shared" si="50"/>
        <v>10.845600000000001</v>
      </c>
      <c r="AI279" s="146">
        <f t="shared" si="50"/>
        <v>11.0032</v>
      </c>
      <c r="AJ279" s="146">
        <f t="shared" si="50"/>
        <v>11.161600000000002</v>
      </c>
      <c r="AK279" s="146">
        <f t="shared" si="50"/>
        <v>11.3256</v>
      </c>
      <c r="AL279" s="146">
        <f t="shared" si="50"/>
        <v>11.400799999999998</v>
      </c>
      <c r="AM279" s="146">
        <f t="shared" si="50"/>
        <v>11.2624</v>
      </c>
      <c r="AO279" s="122">
        <f t="shared" si="28"/>
        <v>2013.05</v>
      </c>
      <c r="AP279" s="143">
        <f t="shared" si="29"/>
        <v>6.3116</v>
      </c>
      <c r="AQ279" s="143">
        <f t="shared" si="30"/>
        <v>4.5596000000000005</v>
      </c>
      <c r="AR279" s="143">
        <f t="shared" si="31"/>
        <v>2.369472</v>
      </c>
      <c r="AS279" s="143">
        <f t="shared" si="32"/>
        <v>11.161600000000002</v>
      </c>
    </row>
    <row r="280" spans="2:45" ht="14.25">
      <c r="B280" s="15">
        <f aca="true" t="shared" si="51" ref="B280:B310">B268+1</f>
        <v>2013</v>
      </c>
      <c r="C280" s="10" t="str">
        <f aca="true" t="shared" si="52" ref="C280:C310">C268</f>
        <v>Jun</v>
      </c>
      <c r="D280" s="146">
        <f aca="true" t="shared" si="53" ref="D280:AM280">AVERAGE(D268,D256,D244,D232,D232)</f>
        <v>5.873200000000001</v>
      </c>
      <c r="E280" s="146">
        <f t="shared" si="53"/>
        <v>5.933999999999999</v>
      </c>
      <c r="F280" s="146">
        <f t="shared" si="53"/>
        <v>5.896800000000001</v>
      </c>
      <c r="G280" s="146">
        <f t="shared" si="53"/>
        <v>5.8995999999999995</v>
      </c>
      <c r="H280" s="146">
        <f t="shared" si="53"/>
        <v>6.0043999999999995</v>
      </c>
      <c r="I280" s="146">
        <f t="shared" si="53"/>
        <v>6.013599999999999</v>
      </c>
      <c r="J280" s="146">
        <f t="shared" si="53"/>
        <v>5.942400000000001</v>
      </c>
      <c r="K280" s="146">
        <f t="shared" si="53"/>
        <v>6.148000000000001</v>
      </c>
      <c r="L280" s="146">
        <f t="shared" si="53"/>
        <v>5.791600000000001</v>
      </c>
      <c r="M280" s="146">
        <f t="shared" si="53"/>
        <v>4.514399999999999</v>
      </c>
      <c r="N280" s="146">
        <f t="shared" si="53"/>
        <v>4.6436</v>
      </c>
      <c r="O280" s="146">
        <f t="shared" si="53"/>
        <v>4.7264</v>
      </c>
      <c r="P280" s="146">
        <f t="shared" si="53"/>
        <v>4.4788</v>
      </c>
      <c r="Q280" s="146">
        <f t="shared" si="53"/>
        <v>4.6044</v>
      </c>
      <c r="R280" s="146">
        <f t="shared" si="53"/>
        <v>4.654000000000001</v>
      </c>
      <c r="S280" s="146">
        <f t="shared" si="53"/>
        <v>4.7472</v>
      </c>
      <c r="T280" s="146">
        <f t="shared" si="53"/>
        <v>4.7492</v>
      </c>
      <c r="U280" s="146">
        <f t="shared" si="53"/>
        <v>4.76</v>
      </c>
      <c r="V280" s="146">
        <f t="shared" si="53"/>
        <v>4.1528</v>
      </c>
      <c r="W280" s="146">
        <f t="shared" si="53"/>
        <v>4.2612000000000005</v>
      </c>
      <c r="X280" s="146">
        <f t="shared" si="53"/>
        <v>4.2704</v>
      </c>
      <c r="Y280" s="146">
        <f t="shared" si="53"/>
        <v>4.2508</v>
      </c>
      <c r="Z280" s="146">
        <f t="shared" si="53"/>
        <v>4.3404</v>
      </c>
      <c r="AA280" s="146">
        <f t="shared" si="53"/>
        <v>4.3107999999999995</v>
      </c>
      <c r="AB280" s="146">
        <f t="shared" si="53"/>
        <v>4.2256</v>
      </c>
      <c r="AC280" s="146">
        <f t="shared" si="53"/>
        <v>4.418</v>
      </c>
      <c r="AD280" s="146">
        <f t="shared" si="53"/>
        <v>4.2792</v>
      </c>
      <c r="AE280" s="146">
        <f t="shared" si="53"/>
        <v>11.2304</v>
      </c>
      <c r="AF280" s="146">
        <f t="shared" si="53"/>
        <v>11.0688</v>
      </c>
      <c r="AG280" s="146">
        <f t="shared" si="53"/>
        <v>11.2104</v>
      </c>
      <c r="AH280" s="146">
        <f t="shared" si="53"/>
        <v>11.3592</v>
      </c>
      <c r="AI280" s="146">
        <f t="shared" si="53"/>
        <v>11.5464</v>
      </c>
      <c r="AJ280" s="146">
        <f t="shared" si="53"/>
        <v>11.6944</v>
      </c>
      <c r="AK280" s="146">
        <f t="shared" si="53"/>
        <v>11.8232</v>
      </c>
      <c r="AL280" s="146">
        <f t="shared" si="53"/>
        <v>11.942400000000001</v>
      </c>
      <c r="AM280" s="146">
        <f t="shared" si="53"/>
        <v>11.7904</v>
      </c>
      <c r="AO280" s="122">
        <f aca="true" t="shared" si="54" ref="AO280:AO310">AO268+1</f>
        <v>2013.06</v>
      </c>
      <c r="AP280" s="143">
        <f t="shared" si="29"/>
        <v>6.013599999999999</v>
      </c>
      <c r="AQ280" s="143">
        <f t="shared" si="30"/>
        <v>4.654000000000001</v>
      </c>
      <c r="AR280" s="143">
        <f t="shared" si="31"/>
        <v>2.4140479999999997</v>
      </c>
      <c r="AS280" s="143">
        <f t="shared" si="32"/>
        <v>11.6944</v>
      </c>
    </row>
    <row r="281" spans="2:45" ht="14.25">
      <c r="B281" s="15">
        <f t="shared" si="51"/>
        <v>2013</v>
      </c>
      <c r="C281" s="10" t="str">
        <f t="shared" si="52"/>
        <v>Jul</v>
      </c>
      <c r="D281" s="146">
        <f aca="true" t="shared" si="55" ref="D281:AM281">AVERAGE(D269,D257,D245,D233,D233)</f>
        <v>5.5008</v>
      </c>
      <c r="E281" s="146">
        <f t="shared" si="55"/>
        <v>5.6688</v>
      </c>
      <c r="F281" s="146">
        <f t="shared" si="55"/>
        <v>5.6932</v>
      </c>
      <c r="G281" s="146">
        <f t="shared" si="55"/>
        <v>5.6095999999999995</v>
      </c>
      <c r="H281" s="146">
        <f t="shared" si="55"/>
        <v>5.7512</v>
      </c>
      <c r="I281" s="146">
        <f t="shared" si="55"/>
        <v>5.7707999999999995</v>
      </c>
      <c r="J281" s="146">
        <f t="shared" si="55"/>
        <v>5.6312000000000015</v>
      </c>
      <c r="K281" s="146">
        <f t="shared" si="55"/>
        <v>5.7488</v>
      </c>
      <c r="L281" s="146">
        <f t="shared" si="55"/>
        <v>5.6732</v>
      </c>
      <c r="M281" s="146">
        <f t="shared" si="55"/>
        <v>4.308</v>
      </c>
      <c r="N281" s="146">
        <f t="shared" si="55"/>
        <v>4.4036</v>
      </c>
      <c r="O281" s="146">
        <f t="shared" si="55"/>
        <v>4.4628</v>
      </c>
      <c r="P281" s="146">
        <f t="shared" si="55"/>
        <v>4.2664</v>
      </c>
      <c r="Q281" s="146">
        <f t="shared" si="55"/>
        <v>4.3184</v>
      </c>
      <c r="R281" s="146">
        <f t="shared" si="55"/>
        <v>4.424</v>
      </c>
      <c r="S281" s="146">
        <f t="shared" si="55"/>
        <v>4.392</v>
      </c>
      <c r="T281" s="146">
        <f t="shared" si="55"/>
        <v>4.464</v>
      </c>
      <c r="U281" s="146">
        <f t="shared" si="55"/>
        <v>4.508</v>
      </c>
      <c r="V281" s="146">
        <f t="shared" si="55"/>
        <v>3.8128</v>
      </c>
      <c r="W281" s="146">
        <f t="shared" si="55"/>
        <v>3.886399999999999</v>
      </c>
      <c r="X281" s="146">
        <f t="shared" si="55"/>
        <v>3.8472</v>
      </c>
      <c r="Y281" s="146">
        <f t="shared" si="55"/>
        <v>3.903600000000001</v>
      </c>
      <c r="Z281" s="146">
        <f t="shared" si="55"/>
        <v>3.9592</v>
      </c>
      <c r="AA281" s="146">
        <f t="shared" si="55"/>
        <v>3.9339999999999997</v>
      </c>
      <c r="AB281" s="146">
        <f t="shared" si="55"/>
        <v>3.8164000000000002</v>
      </c>
      <c r="AC281" s="146">
        <f t="shared" si="55"/>
        <v>4.0048</v>
      </c>
      <c r="AD281" s="146">
        <f t="shared" si="55"/>
        <v>3.9075999999999995</v>
      </c>
      <c r="AE281" s="146">
        <f t="shared" si="55"/>
        <v>11.036800000000001</v>
      </c>
      <c r="AF281" s="146">
        <f t="shared" si="55"/>
        <v>10.996</v>
      </c>
      <c r="AG281" s="146">
        <f t="shared" si="55"/>
        <v>11.263200000000001</v>
      </c>
      <c r="AH281" s="146">
        <f t="shared" si="55"/>
        <v>11.112</v>
      </c>
      <c r="AI281" s="146">
        <f t="shared" si="55"/>
        <v>11.4128</v>
      </c>
      <c r="AJ281" s="146">
        <f t="shared" si="55"/>
        <v>11.4192</v>
      </c>
      <c r="AK281" s="146">
        <f t="shared" si="55"/>
        <v>11.578399999999998</v>
      </c>
      <c r="AL281" s="146">
        <f t="shared" si="55"/>
        <v>11.887199999999998</v>
      </c>
      <c r="AM281" s="146">
        <f t="shared" si="55"/>
        <v>11.628</v>
      </c>
      <c r="AO281" s="122">
        <f t="shared" si="54"/>
        <v>2013.07</v>
      </c>
      <c r="AP281" s="143">
        <f t="shared" si="29"/>
        <v>5.7707999999999995</v>
      </c>
      <c r="AQ281" s="143">
        <f t="shared" si="30"/>
        <v>4.424</v>
      </c>
      <c r="AR281" s="143">
        <f t="shared" si="31"/>
        <v>2.20304</v>
      </c>
      <c r="AS281" s="143">
        <f t="shared" si="32"/>
        <v>11.4192</v>
      </c>
    </row>
    <row r="282" spans="2:45" ht="14.25">
      <c r="B282" s="15">
        <f t="shared" si="51"/>
        <v>2013</v>
      </c>
      <c r="C282" s="10" t="str">
        <f t="shared" si="52"/>
        <v>Aug</v>
      </c>
      <c r="D282" s="146">
        <f aca="true" t="shared" si="56" ref="D282:AM282">AVERAGE(D270,D258,D246,D234,D234)</f>
        <v>5.8617913486005095</v>
      </c>
      <c r="E282" s="146">
        <f t="shared" si="56"/>
        <v>5.986</v>
      </c>
      <c r="F282" s="146">
        <f t="shared" si="56"/>
        <v>5.9112</v>
      </c>
      <c r="G282" s="146">
        <f t="shared" si="56"/>
        <v>5.9392</v>
      </c>
      <c r="H282" s="146">
        <f t="shared" si="56"/>
        <v>6.0116</v>
      </c>
      <c r="I282" s="146">
        <f t="shared" si="56"/>
        <v>6.014399999999999</v>
      </c>
      <c r="J282" s="146">
        <f t="shared" si="56"/>
        <v>5.945200000000001</v>
      </c>
      <c r="K282" s="146">
        <f t="shared" si="56"/>
        <v>6.0336</v>
      </c>
      <c r="L282" s="146">
        <f t="shared" si="56"/>
        <v>5.8696</v>
      </c>
      <c r="M282" s="146">
        <f t="shared" si="56"/>
        <v>4.2344</v>
      </c>
      <c r="N282" s="146">
        <f t="shared" si="56"/>
        <v>4.359999999999999</v>
      </c>
      <c r="O282" s="146">
        <f t="shared" si="56"/>
        <v>4.356399999999999</v>
      </c>
      <c r="P282" s="146">
        <f t="shared" si="56"/>
        <v>4.1972000000000005</v>
      </c>
      <c r="Q282" s="146">
        <f t="shared" si="56"/>
        <v>4.2463999999999995</v>
      </c>
      <c r="R282" s="146">
        <f t="shared" si="56"/>
        <v>4.3368</v>
      </c>
      <c r="S282" s="146">
        <f t="shared" si="56"/>
        <v>4.3184000000000005</v>
      </c>
      <c r="T282" s="146">
        <f t="shared" si="56"/>
        <v>4.321199999999999</v>
      </c>
      <c r="U282" s="146">
        <f t="shared" si="56"/>
        <v>4.3424</v>
      </c>
      <c r="V282" s="146">
        <f t="shared" si="56"/>
        <v>3.9268</v>
      </c>
      <c r="W282" s="146">
        <f t="shared" si="56"/>
        <v>4.057600000000001</v>
      </c>
      <c r="X282" s="146">
        <f t="shared" si="56"/>
        <v>4.016</v>
      </c>
      <c r="Y282" s="146">
        <f t="shared" si="56"/>
        <v>3.9988</v>
      </c>
      <c r="Z282" s="146">
        <f t="shared" si="56"/>
        <v>4.0527999999999995</v>
      </c>
      <c r="AA282" s="146">
        <f t="shared" si="56"/>
        <v>4.0492</v>
      </c>
      <c r="AB282" s="146">
        <f t="shared" si="56"/>
        <v>3.8751999999999995</v>
      </c>
      <c r="AC282" s="146">
        <f t="shared" si="56"/>
        <v>4.103599999999999</v>
      </c>
      <c r="AD282" s="146">
        <f t="shared" si="56"/>
        <v>3.8424</v>
      </c>
      <c r="AE282" s="146">
        <f t="shared" si="56"/>
        <v>11.118</v>
      </c>
      <c r="AF282" s="146">
        <f t="shared" si="56"/>
        <v>11.044799999999999</v>
      </c>
      <c r="AG282" s="146">
        <f t="shared" si="56"/>
        <v>11.214400000000001</v>
      </c>
      <c r="AH282" s="146">
        <f t="shared" si="56"/>
        <v>11.304000000000002</v>
      </c>
      <c r="AI282" s="146">
        <f t="shared" si="56"/>
        <v>11.217600000000001</v>
      </c>
      <c r="AJ282" s="146">
        <f t="shared" si="56"/>
        <v>11.4376</v>
      </c>
      <c r="AK282" s="146">
        <f t="shared" si="56"/>
        <v>11.625599999999999</v>
      </c>
      <c r="AL282" s="146">
        <f t="shared" si="56"/>
        <v>11.7296</v>
      </c>
      <c r="AM282" s="146">
        <f t="shared" si="56"/>
        <v>11.5624</v>
      </c>
      <c r="AO282" s="122">
        <f t="shared" si="54"/>
        <v>2013.08</v>
      </c>
      <c r="AP282" s="143">
        <f t="shared" si="29"/>
        <v>6.014399999999999</v>
      </c>
      <c r="AQ282" s="143">
        <f t="shared" si="30"/>
        <v>4.3368</v>
      </c>
      <c r="AR282" s="143">
        <f t="shared" si="31"/>
        <v>2.2675520000000002</v>
      </c>
      <c r="AS282" s="143">
        <f t="shared" si="32"/>
        <v>11.4376</v>
      </c>
    </row>
    <row r="283" spans="2:45" ht="14.25">
      <c r="B283" s="15">
        <f t="shared" si="51"/>
        <v>2013</v>
      </c>
      <c r="C283" s="10" t="str">
        <f t="shared" si="52"/>
        <v>Sep</v>
      </c>
      <c r="D283" s="146">
        <f aca="true" t="shared" si="57" ref="D283:AM283">AVERAGE(D271,D259,D247,D235,D235)</f>
        <v>5.5672</v>
      </c>
      <c r="E283" s="146">
        <f t="shared" si="57"/>
        <v>5.6912</v>
      </c>
      <c r="F283" s="146">
        <f t="shared" si="57"/>
        <v>5.6932</v>
      </c>
      <c r="G283" s="146">
        <f t="shared" si="57"/>
        <v>5.631599999999999</v>
      </c>
      <c r="H283" s="146">
        <f t="shared" si="57"/>
        <v>5.6964</v>
      </c>
      <c r="I283" s="146">
        <f t="shared" si="57"/>
        <v>5.6776</v>
      </c>
      <c r="J283" s="146">
        <f t="shared" si="57"/>
        <v>5.63</v>
      </c>
      <c r="K283" s="146">
        <f t="shared" si="57"/>
        <v>5.7692</v>
      </c>
      <c r="L283" s="146">
        <f t="shared" si="57"/>
        <v>5.4468000000000005</v>
      </c>
      <c r="M283" s="146">
        <f t="shared" si="57"/>
        <v>4.130400000000001</v>
      </c>
      <c r="N283" s="146">
        <f t="shared" si="57"/>
        <v>4.2808</v>
      </c>
      <c r="O283" s="146">
        <f t="shared" si="57"/>
        <v>4.3616</v>
      </c>
      <c r="P283" s="146">
        <f t="shared" si="57"/>
        <v>4.0308</v>
      </c>
      <c r="Q283" s="146">
        <f t="shared" si="57"/>
        <v>4.163199999999999</v>
      </c>
      <c r="R283" s="146">
        <f t="shared" si="57"/>
        <v>4.2024</v>
      </c>
      <c r="S283" s="146">
        <f t="shared" si="57"/>
        <v>4.2128</v>
      </c>
      <c r="T283" s="146">
        <f t="shared" si="57"/>
        <v>4.2068</v>
      </c>
      <c r="U283" s="146">
        <f t="shared" si="57"/>
        <v>4.170399999999999</v>
      </c>
      <c r="V283" s="146">
        <f t="shared" si="57"/>
        <v>3.9599999999999995</v>
      </c>
      <c r="W283" s="146">
        <f t="shared" si="57"/>
        <v>4.1244000000000005</v>
      </c>
      <c r="X283" s="146">
        <f t="shared" si="57"/>
        <v>4.1128</v>
      </c>
      <c r="Y283" s="146">
        <f t="shared" si="57"/>
        <v>3.9891999999999994</v>
      </c>
      <c r="Z283" s="146">
        <f t="shared" si="57"/>
        <v>4.1416</v>
      </c>
      <c r="AA283" s="146">
        <f t="shared" si="57"/>
        <v>4.0596</v>
      </c>
      <c r="AB283" s="146">
        <f t="shared" si="57"/>
        <v>3.9623999999999997</v>
      </c>
      <c r="AC283" s="146">
        <f t="shared" si="57"/>
        <v>4.1776</v>
      </c>
      <c r="AD283" s="146">
        <f t="shared" si="57"/>
        <v>3.8728000000000002</v>
      </c>
      <c r="AE283" s="146">
        <f t="shared" si="57"/>
        <v>9.9716</v>
      </c>
      <c r="AF283" s="146">
        <f t="shared" si="57"/>
        <v>9.937999999999999</v>
      </c>
      <c r="AG283" s="146">
        <f t="shared" si="57"/>
        <v>10.168000000000001</v>
      </c>
      <c r="AH283" s="146">
        <f t="shared" si="57"/>
        <v>10.072399999999998</v>
      </c>
      <c r="AI283" s="146">
        <f t="shared" si="57"/>
        <v>10.2636</v>
      </c>
      <c r="AJ283" s="146">
        <f t="shared" si="57"/>
        <v>10.366</v>
      </c>
      <c r="AK283" s="146">
        <f t="shared" si="57"/>
        <v>10.238000000000001</v>
      </c>
      <c r="AL283" s="146">
        <f t="shared" si="57"/>
        <v>10.6948</v>
      </c>
      <c r="AM283" s="146">
        <f t="shared" si="57"/>
        <v>10.549199999999999</v>
      </c>
      <c r="AO283" s="122">
        <f t="shared" si="54"/>
        <v>2013.09</v>
      </c>
      <c r="AP283" s="143">
        <f t="shared" si="29"/>
        <v>5.6776</v>
      </c>
      <c r="AQ283" s="143">
        <f t="shared" si="30"/>
        <v>4.2024</v>
      </c>
      <c r="AR283" s="143">
        <f t="shared" si="31"/>
        <v>2.273376</v>
      </c>
      <c r="AS283" s="143">
        <f t="shared" si="32"/>
        <v>10.366</v>
      </c>
    </row>
    <row r="284" spans="2:45" ht="14.25">
      <c r="B284" s="15">
        <f t="shared" si="51"/>
        <v>2013</v>
      </c>
      <c r="C284" s="10" t="str">
        <f t="shared" si="52"/>
        <v>Oct</v>
      </c>
      <c r="D284" s="146">
        <f aca="true" t="shared" si="58" ref="D284:AM284">AVERAGE(D272,D260,D248,D236,D236)</f>
        <v>5.3616</v>
      </c>
      <c r="E284" s="146">
        <f t="shared" si="58"/>
        <v>5.497199999999999</v>
      </c>
      <c r="F284" s="146">
        <f t="shared" si="58"/>
        <v>5.5032</v>
      </c>
      <c r="G284" s="146">
        <f t="shared" si="58"/>
        <v>5.4719999999999995</v>
      </c>
      <c r="H284" s="146">
        <f t="shared" si="58"/>
        <v>5.5624</v>
      </c>
      <c r="I284" s="146">
        <f t="shared" si="58"/>
        <v>5.5203999999999995</v>
      </c>
      <c r="J284" s="146">
        <f t="shared" si="58"/>
        <v>5.392799999999999</v>
      </c>
      <c r="K284" s="146">
        <f t="shared" si="58"/>
        <v>5.4188</v>
      </c>
      <c r="L284" s="146">
        <f t="shared" si="58"/>
        <v>5.3176</v>
      </c>
      <c r="M284" s="146">
        <f t="shared" si="58"/>
        <v>4.3156</v>
      </c>
      <c r="N284" s="146">
        <f t="shared" si="58"/>
        <v>4.473599999999999</v>
      </c>
      <c r="O284" s="146">
        <f t="shared" si="58"/>
        <v>4.5455999999999985</v>
      </c>
      <c r="P284" s="146">
        <f t="shared" si="58"/>
        <v>4.2008</v>
      </c>
      <c r="Q284" s="146">
        <f t="shared" si="58"/>
        <v>4.387600000000001</v>
      </c>
      <c r="R284" s="146">
        <f t="shared" si="58"/>
        <v>4.469200000000001</v>
      </c>
      <c r="S284" s="146">
        <f t="shared" si="58"/>
        <v>4.3904000000000005</v>
      </c>
      <c r="T284" s="146">
        <f t="shared" si="58"/>
        <v>4.385199999999999</v>
      </c>
      <c r="U284" s="146">
        <f t="shared" si="58"/>
        <v>4.3972</v>
      </c>
      <c r="V284" s="146">
        <f t="shared" si="58"/>
        <v>4.0064</v>
      </c>
      <c r="W284" s="146">
        <f t="shared" si="58"/>
        <v>4.1472</v>
      </c>
      <c r="X284" s="146">
        <f t="shared" si="58"/>
        <v>4.172</v>
      </c>
      <c r="Y284" s="146">
        <f t="shared" si="58"/>
        <v>4.0363999999999995</v>
      </c>
      <c r="Z284" s="146">
        <f t="shared" si="58"/>
        <v>4.2068</v>
      </c>
      <c r="AA284" s="146">
        <f t="shared" si="58"/>
        <v>4.1796</v>
      </c>
      <c r="AB284" s="146">
        <f t="shared" si="58"/>
        <v>4.0112000000000005</v>
      </c>
      <c r="AC284" s="146">
        <f t="shared" si="58"/>
        <v>4.2904</v>
      </c>
      <c r="AD284" s="146">
        <f t="shared" si="58"/>
        <v>4.0128</v>
      </c>
      <c r="AE284" s="146">
        <f t="shared" si="58"/>
        <v>9.663600000000002</v>
      </c>
      <c r="AF284" s="146">
        <f t="shared" si="58"/>
        <v>9.6028</v>
      </c>
      <c r="AG284" s="146">
        <f t="shared" si="58"/>
        <v>9.793600000000001</v>
      </c>
      <c r="AH284" s="146">
        <f t="shared" si="58"/>
        <v>9.8672</v>
      </c>
      <c r="AI284" s="146">
        <f t="shared" si="58"/>
        <v>9.9828</v>
      </c>
      <c r="AJ284" s="146">
        <f t="shared" si="58"/>
        <v>10.120800000000001</v>
      </c>
      <c r="AK284" s="146">
        <f t="shared" si="58"/>
        <v>10.149199999999999</v>
      </c>
      <c r="AL284" s="146">
        <f t="shared" si="58"/>
        <v>10.293200000000002</v>
      </c>
      <c r="AM284" s="146">
        <f t="shared" si="58"/>
        <v>10.132000000000001</v>
      </c>
      <c r="AO284" s="122">
        <f t="shared" si="54"/>
        <v>2013.1</v>
      </c>
      <c r="AP284" s="143">
        <f t="shared" si="29"/>
        <v>5.5203999999999995</v>
      </c>
      <c r="AQ284" s="143">
        <f t="shared" si="30"/>
        <v>4.469200000000001</v>
      </c>
      <c r="AR284" s="143">
        <f t="shared" si="31"/>
        <v>2.340576</v>
      </c>
      <c r="AS284" s="143">
        <f t="shared" si="32"/>
        <v>10.120800000000001</v>
      </c>
    </row>
    <row r="285" spans="2:45" ht="14.25">
      <c r="B285" s="15">
        <f t="shared" si="51"/>
        <v>2013</v>
      </c>
      <c r="C285" s="10" t="str">
        <f t="shared" si="52"/>
        <v>Nov</v>
      </c>
      <c r="D285" s="146">
        <f aca="true" t="shared" si="59" ref="D285:AM285">AVERAGE(D273,D261,D249,D237,D237)</f>
        <v>5.4719999999999995</v>
      </c>
      <c r="E285" s="146">
        <f t="shared" si="59"/>
        <v>5.609999999999999</v>
      </c>
      <c r="F285" s="146">
        <f t="shared" si="59"/>
        <v>5.6028</v>
      </c>
      <c r="G285" s="146">
        <f t="shared" si="59"/>
        <v>5.5784</v>
      </c>
      <c r="H285" s="146">
        <f t="shared" si="59"/>
        <v>5.714800000000001</v>
      </c>
      <c r="I285" s="146">
        <f t="shared" si="59"/>
        <v>5.6648000000000005</v>
      </c>
      <c r="J285" s="146">
        <f t="shared" si="59"/>
        <v>5.5684000000000005</v>
      </c>
      <c r="K285" s="146">
        <f t="shared" si="59"/>
        <v>5.662799999999999</v>
      </c>
      <c r="L285" s="146">
        <f t="shared" si="59"/>
        <v>5.469600000000001</v>
      </c>
      <c r="M285" s="146">
        <f t="shared" si="59"/>
        <v>4.4732</v>
      </c>
      <c r="N285" s="146">
        <f t="shared" si="59"/>
        <v>4.6104</v>
      </c>
      <c r="O285" s="146">
        <f t="shared" si="59"/>
        <v>4.654400000000001</v>
      </c>
      <c r="P285" s="146">
        <f t="shared" si="59"/>
        <v>4.4152000000000005</v>
      </c>
      <c r="Q285" s="146">
        <f t="shared" si="59"/>
        <v>4.5760000000000005</v>
      </c>
      <c r="R285" s="146">
        <f t="shared" si="59"/>
        <v>4.5776</v>
      </c>
      <c r="S285" s="146">
        <f t="shared" si="59"/>
        <v>4.4932</v>
      </c>
      <c r="T285" s="146">
        <f t="shared" si="59"/>
        <v>4.562800000000001</v>
      </c>
      <c r="U285" s="146">
        <f t="shared" si="59"/>
        <v>4.5040000000000004</v>
      </c>
      <c r="V285" s="146">
        <f t="shared" si="59"/>
        <v>4.0964</v>
      </c>
      <c r="W285" s="146">
        <f t="shared" si="59"/>
        <v>4.2276</v>
      </c>
      <c r="X285" s="146">
        <f t="shared" si="59"/>
        <v>4.2424</v>
      </c>
      <c r="Y285" s="146">
        <f t="shared" si="59"/>
        <v>4.155600000000001</v>
      </c>
      <c r="Z285" s="146">
        <f t="shared" si="59"/>
        <v>4.287599999999999</v>
      </c>
      <c r="AA285" s="146">
        <f t="shared" si="59"/>
        <v>4.256</v>
      </c>
      <c r="AB285" s="146">
        <f t="shared" si="59"/>
        <v>4.106</v>
      </c>
      <c r="AC285" s="146">
        <f t="shared" si="59"/>
        <v>4.3956</v>
      </c>
      <c r="AD285" s="146">
        <f t="shared" si="59"/>
        <v>4.1504</v>
      </c>
      <c r="AE285" s="146">
        <f t="shared" si="59"/>
        <v>9.9772</v>
      </c>
      <c r="AF285" s="146">
        <f t="shared" si="59"/>
        <v>9.850800000000001</v>
      </c>
      <c r="AG285" s="146">
        <f t="shared" si="59"/>
        <v>9.9752</v>
      </c>
      <c r="AH285" s="146">
        <f t="shared" si="59"/>
        <v>10.1824</v>
      </c>
      <c r="AI285" s="146">
        <f t="shared" si="59"/>
        <v>10.2756</v>
      </c>
      <c r="AJ285" s="146">
        <f t="shared" si="59"/>
        <v>10.304</v>
      </c>
      <c r="AK285" s="146">
        <f t="shared" si="59"/>
        <v>10.382</v>
      </c>
      <c r="AL285" s="146">
        <f t="shared" si="59"/>
        <v>10.493200000000002</v>
      </c>
      <c r="AM285" s="146">
        <f t="shared" si="59"/>
        <v>10.299599999999998</v>
      </c>
      <c r="AO285" s="122">
        <f t="shared" si="54"/>
        <v>2013.11</v>
      </c>
      <c r="AP285" s="143">
        <f t="shared" si="29"/>
        <v>5.6648000000000005</v>
      </c>
      <c r="AQ285" s="143">
        <f t="shared" si="30"/>
        <v>4.5776</v>
      </c>
      <c r="AR285" s="143">
        <f t="shared" si="31"/>
        <v>2.38336</v>
      </c>
      <c r="AS285" s="143">
        <f t="shared" si="32"/>
        <v>10.304</v>
      </c>
    </row>
    <row r="286" spans="2:45" ht="14.25">
      <c r="B286" s="15">
        <f t="shared" si="51"/>
        <v>2013</v>
      </c>
      <c r="C286" s="10" t="str">
        <f t="shared" si="52"/>
        <v>Dec</v>
      </c>
      <c r="D286" s="146">
        <f aca="true" t="shared" si="60" ref="D286:AM286">AVERAGE(D274,D262,D250,D238,D238)</f>
        <v>5.527040000000001</v>
      </c>
      <c r="E286" s="146">
        <f t="shared" si="60"/>
        <v>5.644</v>
      </c>
      <c r="F286" s="146">
        <f t="shared" si="60"/>
        <v>5.66328</v>
      </c>
      <c r="G286" s="146">
        <f t="shared" si="60"/>
        <v>5.64352</v>
      </c>
      <c r="H286" s="146">
        <f t="shared" si="60"/>
        <v>5.70472</v>
      </c>
      <c r="I286" s="146">
        <f t="shared" si="60"/>
        <v>5.658320000000001</v>
      </c>
      <c r="J286" s="146">
        <f t="shared" si="60"/>
        <v>5.6512</v>
      </c>
      <c r="K286" s="146">
        <f t="shared" si="60"/>
        <v>5.60136</v>
      </c>
      <c r="L286" s="146">
        <f t="shared" si="60"/>
        <v>5.546799999999999</v>
      </c>
      <c r="M286" s="146">
        <f t="shared" si="60"/>
        <v>3.9756</v>
      </c>
      <c r="N286" s="146">
        <f t="shared" si="60"/>
        <v>4.0828</v>
      </c>
      <c r="O286" s="146">
        <f t="shared" si="60"/>
        <v>4.19464</v>
      </c>
      <c r="P286" s="146">
        <f t="shared" si="60"/>
        <v>3.92712</v>
      </c>
      <c r="Q286" s="146">
        <f t="shared" si="60"/>
        <v>4.06248</v>
      </c>
      <c r="R286" s="146">
        <f t="shared" si="60"/>
        <v>4.08936</v>
      </c>
      <c r="S286" s="146">
        <f t="shared" si="60"/>
        <v>4.00872</v>
      </c>
      <c r="T286" s="146">
        <f t="shared" si="60"/>
        <v>4.02848</v>
      </c>
      <c r="U286" s="146">
        <f t="shared" si="60"/>
        <v>4.058159999999999</v>
      </c>
      <c r="V286" s="146">
        <f t="shared" si="60"/>
        <v>3.5998976</v>
      </c>
      <c r="W286" s="146">
        <f t="shared" si="60"/>
        <v>3.72936</v>
      </c>
      <c r="X286" s="146">
        <f t="shared" si="60"/>
        <v>3.7214751999999995</v>
      </c>
      <c r="Y286" s="146">
        <f t="shared" si="60"/>
        <v>3.6489759999999998</v>
      </c>
      <c r="Z286" s="146">
        <f t="shared" si="60"/>
        <v>3.77496</v>
      </c>
      <c r="AA286" s="146">
        <f t="shared" si="60"/>
        <v>3.7168287999999996</v>
      </c>
      <c r="AB286" s="146">
        <f t="shared" si="60"/>
        <v>3.6360096000000004</v>
      </c>
      <c r="AC286" s="146">
        <f t="shared" si="60"/>
        <v>3.8136864000000004</v>
      </c>
      <c r="AD286" s="146">
        <f t="shared" si="60"/>
        <v>3.6129728</v>
      </c>
      <c r="AE286" s="146">
        <f t="shared" si="60"/>
        <v>9.98904</v>
      </c>
      <c r="AF286" s="146">
        <f t="shared" si="60"/>
        <v>9.829919999999998</v>
      </c>
      <c r="AG286" s="146">
        <f t="shared" si="60"/>
        <v>9.934320000000001</v>
      </c>
      <c r="AH286" s="146">
        <f t="shared" si="60"/>
        <v>10.21312</v>
      </c>
      <c r="AI286" s="146">
        <f t="shared" si="60"/>
        <v>10.27808</v>
      </c>
      <c r="AJ286" s="146">
        <f t="shared" si="60"/>
        <v>10.31704</v>
      </c>
      <c r="AK286" s="146">
        <f t="shared" si="60"/>
        <v>10.38336</v>
      </c>
      <c r="AL286" s="146">
        <f t="shared" si="60"/>
        <v>10.50864</v>
      </c>
      <c r="AM286" s="146">
        <f t="shared" si="60"/>
        <v>10.336079999999999</v>
      </c>
      <c r="AO286" s="122">
        <f t="shared" si="54"/>
        <v>2013.12</v>
      </c>
      <c r="AP286" s="143">
        <f t="shared" si="29"/>
        <v>5.658320000000001</v>
      </c>
      <c r="AQ286" s="143">
        <f t="shared" si="30"/>
        <v>4.08936</v>
      </c>
      <c r="AR286" s="143">
        <f t="shared" si="31"/>
        <v>2.081424128</v>
      </c>
      <c r="AS286" s="143">
        <f t="shared" si="32"/>
        <v>10.31704</v>
      </c>
    </row>
    <row r="287" spans="2:45" ht="14.25">
      <c r="B287" s="15">
        <f t="shared" si="51"/>
        <v>2014</v>
      </c>
      <c r="C287" s="10" t="str">
        <f t="shared" si="52"/>
        <v>Jan</v>
      </c>
      <c r="D287" s="146">
        <f aca="true" t="shared" si="61" ref="D287:AM287">AVERAGE(D275,D263,D251,D239,D239)</f>
        <v>5.664959999999999</v>
      </c>
      <c r="E287" s="146">
        <f t="shared" si="61"/>
        <v>5.79456</v>
      </c>
      <c r="F287" s="146">
        <f t="shared" si="61"/>
        <v>5.7633600000000005</v>
      </c>
      <c r="G287" s="146">
        <f t="shared" si="61"/>
        <v>5.777200000000001</v>
      </c>
      <c r="H287" s="146">
        <f t="shared" si="61"/>
        <v>5.83464</v>
      </c>
      <c r="I287" s="146">
        <f t="shared" si="61"/>
        <v>5.84448</v>
      </c>
      <c r="J287" s="146">
        <f t="shared" si="61"/>
        <v>5.7436</v>
      </c>
      <c r="K287" s="146">
        <f t="shared" si="61"/>
        <v>5.7804</v>
      </c>
      <c r="L287" s="146">
        <f t="shared" si="61"/>
        <v>5.64472</v>
      </c>
      <c r="M287" s="146">
        <f t="shared" si="61"/>
        <v>4.158720000000001</v>
      </c>
      <c r="N287" s="146">
        <f t="shared" si="61"/>
        <v>4.2668</v>
      </c>
      <c r="O287" s="146">
        <f t="shared" si="61"/>
        <v>4.30936</v>
      </c>
      <c r="P287" s="146">
        <f t="shared" si="61"/>
        <v>4.119360000000001</v>
      </c>
      <c r="Q287" s="146">
        <f t="shared" si="61"/>
        <v>4.170959999999999</v>
      </c>
      <c r="R287" s="146">
        <f t="shared" si="61"/>
        <v>4.26848</v>
      </c>
      <c r="S287" s="146">
        <f t="shared" si="61"/>
        <v>4.194719999999999</v>
      </c>
      <c r="T287" s="146">
        <f t="shared" si="61"/>
        <v>4.2473600000000005</v>
      </c>
      <c r="U287" s="146">
        <f t="shared" si="61"/>
        <v>4.24504</v>
      </c>
      <c r="V287" s="146">
        <f t="shared" si="61"/>
        <v>3.77752</v>
      </c>
      <c r="W287" s="146">
        <f t="shared" si="61"/>
        <v>3.8545600000000007</v>
      </c>
      <c r="X287" s="146">
        <f t="shared" si="61"/>
        <v>3.81792</v>
      </c>
      <c r="Y287" s="146">
        <f t="shared" si="61"/>
        <v>3.8894399999999996</v>
      </c>
      <c r="Z287" s="146">
        <f t="shared" si="61"/>
        <v>3.8882400000000006</v>
      </c>
      <c r="AA287" s="146">
        <f t="shared" si="61"/>
        <v>3.8811999999999998</v>
      </c>
      <c r="AB287" s="146">
        <f t="shared" si="61"/>
        <v>3.81368</v>
      </c>
      <c r="AC287" s="146">
        <f t="shared" si="61"/>
        <v>3.9593599999999993</v>
      </c>
      <c r="AD287" s="146">
        <f t="shared" si="61"/>
        <v>3.79536</v>
      </c>
      <c r="AE287" s="146">
        <f t="shared" si="61"/>
        <v>10.13048</v>
      </c>
      <c r="AF287" s="146">
        <f t="shared" si="61"/>
        <v>9.986799999999999</v>
      </c>
      <c r="AG287" s="146">
        <f t="shared" si="61"/>
        <v>10.125439999999998</v>
      </c>
      <c r="AH287" s="146">
        <f t="shared" si="61"/>
        <v>10.38936</v>
      </c>
      <c r="AI287" s="146">
        <f t="shared" si="61"/>
        <v>10.36672</v>
      </c>
      <c r="AJ287" s="146">
        <f t="shared" si="61"/>
        <v>10.482</v>
      </c>
      <c r="AK287" s="146">
        <f t="shared" si="61"/>
        <v>10.53368</v>
      </c>
      <c r="AL287" s="146">
        <f t="shared" si="61"/>
        <v>10.622000000000002</v>
      </c>
      <c r="AM287" s="146">
        <f t="shared" si="61"/>
        <v>10.515600000000001</v>
      </c>
      <c r="AO287" s="122">
        <f t="shared" si="54"/>
        <v>2014.01</v>
      </c>
      <c r="AP287" s="143">
        <f t="shared" si="29"/>
        <v>5.84448</v>
      </c>
      <c r="AQ287" s="143">
        <f t="shared" si="30"/>
        <v>4.26848</v>
      </c>
      <c r="AR287" s="143">
        <f t="shared" si="31"/>
        <v>2.1734720000000003</v>
      </c>
      <c r="AS287" s="143">
        <f t="shared" si="32"/>
        <v>10.482</v>
      </c>
    </row>
    <row r="288" spans="2:45" ht="14.25">
      <c r="B288" s="15">
        <f t="shared" si="51"/>
        <v>2014</v>
      </c>
      <c r="C288" s="10" t="str">
        <f t="shared" si="52"/>
        <v>Feb</v>
      </c>
      <c r="D288" s="146">
        <f aca="true" t="shared" si="62" ref="D288:AM288">AVERAGE(D276,D264,D252,D240,D240)</f>
        <v>5.8613599999999995</v>
      </c>
      <c r="E288" s="146">
        <f t="shared" si="62"/>
        <v>5.9768799999999995</v>
      </c>
      <c r="F288" s="146">
        <f t="shared" si="62"/>
        <v>5.95144</v>
      </c>
      <c r="G288" s="146">
        <f t="shared" si="62"/>
        <v>5.94424</v>
      </c>
      <c r="H288" s="146">
        <f t="shared" si="62"/>
        <v>6.0346400000000004</v>
      </c>
      <c r="I288" s="146">
        <f t="shared" si="62"/>
        <v>6.06176</v>
      </c>
      <c r="J288" s="146">
        <f t="shared" si="62"/>
        <v>5.9476</v>
      </c>
      <c r="K288" s="146">
        <f t="shared" si="62"/>
        <v>5.99328</v>
      </c>
      <c r="L288" s="146">
        <f t="shared" si="62"/>
        <v>5.83776</v>
      </c>
      <c r="M288" s="146">
        <f t="shared" si="62"/>
        <v>4.2368</v>
      </c>
      <c r="N288" s="146">
        <f t="shared" si="62"/>
        <v>4.336640000000001</v>
      </c>
      <c r="O288" s="146">
        <f t="shared" si="62"/>
        <v>4.38248</v>
      </c>
      <c r="P288" s="146">
        <f t="shared" si="62"/>
        <v>4.18936</v>
      </c>
      <c r="Q288" s="146">
        <f t="shared" si="62"/>
        <v>4.29536</v>
      </c>
      <c r="R288" s="146">
        <f t="shared" si="62"/>
        <v>4.35144</v>
      </c>
      <c r="S288" s="146">
        <f t="shared" si="62"/>
        <v>4.35312</v>
      </c>
      <c r="T288" s="146">
        <f t="shared" si="62"/>
        <v>4.33512</v>
      </c>
      <c r="U288" s="146">
        <f t="shared" si="62"/>
        <v>4.421200000000001</v>
      </c>
      <c r="V288" s="146">
        <f t="shared" si="62"/>
        <v>3.8795199999999994</v>
      </c>
      <c r="W288" s="146">
        <f t="shared" si="62"/>
        <v>3.99336</v>
      </c>
      <c r="X288" s="146">
        <f t="shared" si="62"/>
        <v>3.98928</v>
      </c>
      <c r="Y288" s="146">
        <f t="shared" si="62"/>
        <v>3.9412800000000003</v>
      </c>
      <c r="Z288" s="146">
        <f t="shared" si="62"/>
        <v>4.0632</v>
      </c>
      <c r="AA288" s="146">
        <f t="shared" si="62"/>
        <v>4.0336</v>
      </c>
      <c r="AB288" s="146">
        <f t="shared" si="62"/>
        <v>3.9565599999999996</v>
      </c>
      <c r="AC288" s="146">
        <f t="shared" si="62"/>
        <v>4.1212800000000005</v>
      </c>
      <c r="AD288" s="146">
        <f t="shared" si="62"/>
        <v>3.93056</v>
      </c>
      <c r="AE288" s="146">
        <f t="shared" si="62"/>
        <v>10.304640000000001</v>
      </c>
      <c r="AF288" s="146">
        <f t="shared" si="62"/>
        <v>10.1428</v>
      </c>
      <c r="AG288" s="146">
        <f t="shared" si="62"/>
        <v>10.24888</v>
      </c>
      <c r="AH288" s="146">
        <f t="shared" si="62"/>
        <v>10.41336</v>
      </c>
      <c r="AI288" s="146">
        <f t="shared" si="62"/>
        <v>10.383439999999998</v>
      </c>
      <c r="AJ288" s="146">
        <f t="shared" si="62"/>
        <v>10.650960000000001</v>
      </c>
      <c r="AK288" s="146">
        <f t="shared" si="62"/>
        <v>10.716399999999998</v>
      </c>
      <c r="AL288" s="146">
        <f t="shared" si="62"/>
        <v>10.835519999999999</v>
      </c>
      <c r="AM288" s="146">
        <f t="shared" si="62"/>
        <v>10.741040000000002</v>
      </c>
      <c r="AO288" s="122">
        <f t="shared" si="54"/>
        <v>2014.02</v>
      </c>
      <c r="AP288" s="143">
        <f t="shared" si="29"/>
        <v>6.06176</v>
      </c>
      <c r="AQ288" s="143">
        <f t="shared" si="30"/>
        <v>4.35144</v>
      </c>
      <c r="AR288" s="143">
        <f t="shared" si="31"/>
        <v>2.258816</v>
      </c>
      <c r="AS288" s="143">
        <f t="shared" si="32"/>
        <v>10.650960000000001</v>
      </c>
    </row>
    <row r="289" spans="2:45" ht="14.25">
      <c r="B289" s="15">
        <f t="shared" si="51"/>
        <v>2014</v>
      </c>
      <c r="C289" s="10" t="str">
        <f t="shared" si="52"/>
        <v>Mar</v>
      </c>
      <c r="D289" s="146">
        <f aca="true" t="shared" si="63" ref="D289:AM289">AVERAGE(D277,D265,D253,D241,D241)</f>
        <v>5.8978399999999995</v>
      </c>
      <c r="E289" s="146">
        <f t="shared" si="63"/>
        <v>6.051679999999999</v>
      </c>
      <c r="F289" s="146">
        <f t="shared" si="63"/>
        <v>6.01232</v>
      </c>
      <c r="G289" s="146">
        <f t="shared" si="63"/>
        <v>6.074</v>
      </c>
      <c r="H289" s="146">
        <f t="shared" si="63"/>
        <v>6.12472</v>
      </c>
      <c r="I289" s="146">
        <f t="shared" si="63"/>
        <v>6.116</v>
      </c>
      <c r="J289" s="146">
        <f t="shared" si="63"/>
        <v>6.01312</v>
      </c>
      <c r="K289" s="146">
        <f t="shared" si="63"/>
        <v>6.0945599999999995</v>
      </c>
      <c r="L289" s="146">
        <f t="shared" si="63"/>
        <v>5.9248</v>
      </c>
      <c r="M289" s="146">
        <f t="shared" si="63"/>
        <v>4.3056</v>
      </c>
      <c r="N289" s="146">
        <f t="shared" si="63"/>
        <v>4.418480000000001</v>
      </c>
      <c r="O289" s="146">
        <f t="shared" si="63"/>
        <v>4.461599999999999</v>
      </c>
      <c r="P289" s="146">
        <f t="shared" si="63"/>
        <v>4.23264</v>
      </c>
      <c r="Q289" s="146">
        <f t="shared" si="63"/>
        <v>4.4044799999999995</v>
      </c>
      <c r="R289" s="146">
        <f t="shared" si="63"/>
        <v>4.371840000000001</v>
      </c>
      <c r="S289" s="146">
        <f t="shared" si="63"/>
        <v>4.44144</v>
      </c>
      <c r="T289" s="146">
        <f t="shared" si="63"/>
        <v>4.46384</v>
      </c>
      <c r="U289" s="146">
        <f t="shared" si="63"/>
        <v>4.46216</v>
      </c>
      <c r="V289" s="146">
        <f t="shared" si="63"/>
        <v>4.0144</v>
      </c>
      <c r="W289" s="146">
        <f t="shared" si="63"/>
        <v>4.12752</v>
      </c>
      <c r="X289" s="146">
        <f t="shared" si="63"/>
        <v>4.092080000000001</v>
      </c>
      <c r="Y289" s="146">
        <f t="shared" si="63"/>
        <v>4.061680000000001</v>
      </c>
      <c r="Z289" s="146">
        <f t="shared" si="63"/>
        <v>4.2046399999999995</v>
      </c>
      <c r="AA289" s="146">
        <f t="shared" si="63"/>
        <v>4.090879999999999</v>
      </c>
      <c r="AB289" s="146">
        <f t="shared" si="63"/>
        <v>4.040799999999999</v>
      </c>
      <c r="AC289" s="146">
        <f t="shared" si="63"/>
        <v>4.258</v>
      </c>
      <c r="AD289" s="146">
        <f t="shared" si="63"/>
        <v>4.05048</v>
      </c>
      <c r="AE289" s="146">
        <f t="shared" si="63"/>
        <v>10.12152</v>
      </c>
      <c r="AF289" s="146">
        <f t="shared" si="63"/>
        <v>10.010800000000001</v>
      </c>
      <c r="AG289" s="146">
        <f t="shared" si="63"/>
        <v>10.16928</v>
      </c>
      <c r="AH289" s="146">
        <f t="shared" si="63"/>
        <v>10.31864</v>
      </c>
      <c r="AI289" s="146">
        <f t="shared" si="63"/>
        <v>10.446959999999999</v>
      </c>
      <c r="AJ289" s="146">
        <f t="shared" si="63"/>
        <v>10.533679999999999</v>
      </c>
      <c r="AK289" s="146">
        <f t="shared" si="63"/>
        <v>10.64112</v>
      </c>
      <c r="AL289" s="146">
        <f t="shared" si="63"/>
        <v>10.822480000000002</v>
      </c>
      <c r="AM289" s="146">
        <f t="shared" si="63"/>
        <v>10.66192</v>
      </c>
      <c r="AO289" s="122">
        <f t="shared" si="54"/>
        <v>2014.03</v>
      </c>
      <c r="AP289" s="143">
        <f t="shared" si="29"/>
        <v>6.116</v>
      </c>
      <c r="AQ289" s="143">
        <f t="shared" si="30"/>
        <v>4.371840000000001</v>
      </c>
      <c r="AR289" s="143">
        <f t="shared" si="31"/>
        <v>2.2908928</v>
      </c>
      <c r="AS289" s="143">
        <f t="shared" si="32"/>
        <v>10.533679999999999</v>
      </c>
    </row>
    <row r="290" spans="2:45" ht="14.25">
      <c r="B290" s="15">
        <f t="shared" si="51"/>
        <v>2014</v>
      </c>
      <c r="C290" s="10" t="str">
        <f t="shared" si="52"/>
        <v>Apr</v>
      </c>
      <c r="D290" s="146">
        <f aca="true" t="shared" si="64" ref="D290:AM290">AVERAGE(D278,D266,D254,D242,D242)</f>
        <v>5.80048</v>
      </c>
      <c r="E290" s="146">
        <f t="shared" si="64"/>
        <v>5.9485600000000005</v>
      </c>
      <c r="F290" s="146">
        <f t="shared" si="64"/>
        <v>5.92144</v>
      </c>
      <c r="G290" s="146">
        <f t="shared" si="64"/>
        <v>5.9552000000000005</v>
      </c>
      <c r="H290" s="146">
        <f t="shared" si="64"/>
        <v>6.039999999999999</v>
      </c>
      <c r="I290" s="146">
        <f t="shared" si="64"/>
        <v>6.00096</v>
      </c>
      <c r="J290" s="146">
        <f t="shared" si="64"/>
        <v>5.83368</v>
      </c>
      <c r="K290" s="146">
        <f t="shared" si="64"/>
        <v>5.95032</v>
      </c>
      <c r="L290" s="146">
        <f t="shared" si="64"/>
        <v>5.818399999999999</v>
      </c>
      <c r="M290" s="146">
        <f t="shared" si="64"/>
        <v>4.4624</v>
      </c>
      <c r="N290" s="146">
        <f t="shared" si="64"/>
        <v>4.564640000000001</v>
      </c>
      <c r="O290" s="146">
        <f t="shared" si="64"/>
        <v>4.589599999999999</v>
      </c>
      <c r="P290" s="146">
        <f t="shared" si="64"/>
        <v>4.4302399999999995</v>
      </c>
      <c r="Q290" s="146">
        <f t="shared" si="64"/>
        <v>4.51976</v>
      </c>
      <c r="R290" s="146">
        <f t="shared" si="64"/>
        <v>4.523359999999999</v>
      </c>
      <c r="S290" s="146">
        <f t="shared" si="64"/>
        <v>4.61096</v>
      </c>
      <c r="T290" s="146">
        <f t="shared" si="64"/>
        <v>4.631359999999999</v>
      </c>
      <c r="U290" s="146">
        <f t="shared" si="64"/>
        <v>4.64864</v>
      </c>
      <c r="V290" s="146">
        <f t="shared" si="64"/>
        <v>4.125279999999999</v>
      </c>
      <c r="W290" s="146">
        <f t="shared" si="64"/>
        <v>4.2492</v>
      </c>
      <c r="X290" s="146">
        <f t="shared" si="64"/>
        <v>4.17872</v>
      </c>
      <c r="Y290" s="146">
        <f t="shared" si="64"/>
        <v>4.19936</v>
      </c>
      <c r="Z290" s="146">
        <f t="shared" si="64"/>
        <v>4.27408</v>
      </c>
      <c r="AA290" s="146">
        <f t="shared" si="64"/>
        <v>4.2136</v>
      </c>
      <c r="AB290" s="146">
        <f t="shared" si="64"/>
        <v>4.1238399999999995</v>
      </c>
      <c r="AC290" s="146">
        <f t="shared" si="64"/>
        <v>4.34072</v>
      </c>
      <c r="AD290" s="146">
        <f t="shared" si="64"/>
        <v>4.21592</v>
      </c>
      <c r="AE290" s="146">
        <f t="shared" si="64"/>
        <v>10.401599999999998</v>
      </c>
      <c r="AF290" s="146">
        <f t="shared" si="64"/>
        <v>10.263279999999998</v>
      </c>
      <c r="AG290" s="146">
        <f t="shared" si="64"/>
        <v>10.3924</v>
      </c>
      <c r="AH290" s="146">
        <f t="shared" si="64"/>
        <v>10.589360000000003</v>
      </c>
      <c r="AI290" s="146">
        <f t="shared" si="64"/>
        <v>10.643440000000002</v>
      </c>
      <c r="AJ290" s="146">
        <f t="shared" si="64"/>
        <v>10.77672</v>
      </c>
      <c r="AK290" s="146">
        <f t="shared" si="64"/>
        <v>10.88776</v>
      </c>
      <c r="AL290" s="146">
        <f t="shared" si="64"/>
        <v>11.02424</v>
      </c>
      <c r="AM290" s="146">
        <f t="shared" si="64"/>
        <v>10.93808</v>
      </c>
      <c r="AO290" s="122">
        <f t="shared" si="54"/>
        <v>2014.04</v>
      </c>
      <c r="AP290" s="143">
        <f t="shared" si="29"/>
        <v>6.00096</v>
      </c>
      <c r="AQ290" s="143">
        <f t="shared" si="30"/>
        <v>4.523359999999999</v>
      </c>
      <c r="AR290" s="143">
        <f t="shared" si="31"/>
        <v>2.359616</v>
      </c>
      <c r="AS290" s="143">
        <f t="shared" si="32"/>
        <v>10.77672</v>
      </c>
    </row>
    <row r="291" spans="2:45" ht="14.25">
      <c r="B291" s="15">
        <f t="shared" si="51"/>
        <v>2014</v>
      </c>
      <c r="C291" s="10" t="str">
        <f t="shared" si="52"/>
        <v>May</v>
      </c>
      <c r="D291" s="146">
        <f aca="true" t="shared" si="65" ref="D291:AM291">AVERAGE(D279,D267,D255,D243,D243)</f>
        <v>5.8902399999999995</v>
      </c>
      <c r="E291" s="146">
        <f t="shared" si="65"/>
        <v>6.03304</v>
      </c>
      <c r="F291" s="146">
        <f t="shared" si="65"/>
        <v>6.02624</v>
      </c>
      <c r="G291" s="146">
        <f t="shared" si="65"/>
        <v>6.01216</v>
      </c>
      <c r="H291" s="146">
        <f t="shared" si="65"/>
        <v>6.11776</v>
      </c>
      <c r="I291" s="146">
        <f t="shared" si="65"/>
        <v>6.067919999999999</v>
      </c>
      <c r="J291" s="146">
        <f t="shared" si="65"/>
        <v>5.9161600000000005</v>
      </c>
      <c r="K291" s="146">
        <f t="shared" si="65"/>
        <v>6.0096799999999995</v>
      </c>
      <c r="L291" s="146">
        <f t="shared" si="65"/>
        <v>5.91416</v>
      </c>
      <c r="M291" s="146">
        <f t="shared" si="65"/>
        <v>4.4292</v>
      </c>
      <c r="N291" s="146">
        <f t="shared" si="65"/>
        <v>4.57152</v>
      </c>
      <c r="O291" s="146">
        <f t="shared" si="65"/>
        <v>4.625840000000001</v>
      </c>
      <c r="P291" s="146">
        <f t="shared" si="65"/>
        <v>4.4292</v>
      </c>
      <c r="Q291" s="146">
        <f t="shared" si="65"/>
        <v>4.5449600000000006</v>
      </c>
      <c r="R291" s="146">
        <f t="shared" si="65"/>
        <v>4.59152</v>
      </c>
      <c r="S291" s="146">
        <f t="shared" si="65"/>
        <v>4.631599999999999</v>
      </c>
      <c r="T291" s="146">
        <f t="shared" si="65"/>
        <v>4.67192</v>
      </c>
      <c r="U291" s="146">
        <f t="shared" si="65"/>
        <v>4.67024</v>
      </c>
      <c r="V291" s="146">
        <f t="shared" si="65"/>
        <v>4.235999999999999</v>
      </c>
      <c r="W291" s="146">
        <f t="shared" si="65"/>
        <v>4.3408</v>
      </c>
      <c r="X291" s="146">
        <f t="shared" si="65"/>
        <v>4.3092</v>
      </c>
      <c r="Y291" s="146">
        <f t="shared" si="65"/>
        <v>4.27632</v>
      </c>
      <c r="Z291" s="146">
        <f t="shared" si="65"/>
        <v>4.370559999999999</v>
      </c>
      <c r="AA291" s="146">
        <f t="shared" si="65"/>
        <v>4.32944</v>
      </c>
      <c r="AB291" s="146">
        <f t="shared" si="65"/>
        <v>4.2452000000000005</v>
      </c>
      <c r="AC291" s="146">
        <f t="shared" si="65"/>
        <v>4.40224</v>
      </c>
      <c r="AD291" s="146">
        <f t="shared" si="65"/>
        <v>4.2872</v>
      </c>
      <c r="AE291" s="146">
        <f t="shared" si="65"/>
        <v>10.608800000000002</v>
      </c>
      <c r="AF291" s="146">
        <f t="shared" si="65"/>
        <v>10.454799999999997</v>
      </c>
      <c r="AG291" s="146">
        <f t="shared" si="65"/>
        <v>10.57688</v>
      </c>
      <c r="AH291" s="146">
        <f t="shared" si="65"/>
        <v>10.76872</v>
      </c>
      <c r="AI291" s="146">
        <f t="shared" si="65"/>
        <v>10.827839999999998</v>
      </c>
      <c r="AJ291" s="146">
        <f t="shared" si="65"/>
        <v>11.009920000000001</v>
      </c>
      <c r="AK291" s="146">
        <f t="shared" si="65"/>
        <v>11.18672</v>
      </c>
      <c r="AL291" s="146">
        <f t="shared" si="65"/>
        <v>11.264959999999999</v>
      </c>
      <c r="AM291" s="146">
        <f t="shared" si="65"/>
        <v>11.10488</v>
      </c>
      <c r="AO291" s="122">
        <f t="shared" si="54"/>
        <v>2014.05</v>
      </c>
      <c r="AP291" s="143">
        <f t="shared" si="29"/>
        <v>6.067919999999999</v>
      </c>
      <c r="AQ291" s="143">
        <f t="shared" si="30"/>
        <v>4.59152</v>
      </c>
      <c r="AR291" s="143">
        <f t="shared" si="31"/>
        <v>2.4244864</v>
      </c>
      <c r="AS291" s="143">
        <f t="shared" si="32"/>
        <v>11.009920000000001</v>
      </c>
    </row>
    <row r="292" spans="2:45" ht="14.25">
      <c r="B292" s="15">
        <f t="shared" si="51"/>
        <v>2014</v>
      </c>
      <c r="C292" s="10" t="str">
        <f t="shared" si="52"/>
        <v>Jun</v>
      </c>
      <c r="D292" s="146">
        <f aca="true" t="shared" si="66" ref="D292:AM292">AVERAGE(D280,D268,D256,D244,D244)</f>
        <v>5.46584</v>
      </c>
      <c r="E292" s="146">
        <f t="shared" si="66"/>
        <v>5.546799999999999</v>
      </c>
      <c r="F292" s="146">
        <f t="shared" si="66"/>
        <v>5.53416</v>
      </c>
      <c r="G292" s="146">
        <f t="shared" si="66"/>
        <v>5.493519999999999</v>
      </c>
      <c r="H292" s="146">
        <f t="shared" si="66"/>
        <v>5.545280000000001</v>
      </c>
      <c r="I292" s="146">
        <f t="shared" si="66"/>
        <v>5.600319999999999</v>
      </c>
      <c r="J292" s="146">
        <f t="shared" si="66"/>
        <v>5.54688</v>
      </c>
      <c r="K292" s="146">
        <f t="shared" si="66"/>
        <v>5.679600000000001</v>
      </c>
      <c r="L292" s="146">
        <f t="shared" si="66"/>
        <v>5.47192</v>
      </c>
      <c r="M292" s="146">
        <f t="shared" si="66"/>
        <v>4.52328</v>
      </c>
      <c r="N292" s="146">
        <f t="shared" si="66"/>
        <v>4.646320000000001</v>
      </c>
      <c r="O292" s="146">
        <f t="shared" si="66"/>
        <v>4.69768</v>
      </c>
      <c r="P292" s="146">
        <f t="shared" si="66"/>
        <v>4.5385599999999995</v>
      </c>
      <c r="Q292" s="146">
        <f t="shared" si="66"/>
        <v>4.64728</v>
      </c>
      <c r="R292" s="146">
        <f t="shared" si="66"/>
        <v>4.6628</v>
      </c>
      <c r="S292" s="146">
        <f t="shared" si="66"/>
        <v>4.738639999999999</v>
      </c>
      <c r="T292" s="146">
        <f t="shared" si="66"/>
        <v>4.78304</v>
      </c>
      <c r="U292" s="146">
        <f t="shared" si="66"/>
        <v>4.804</v>
      </c>
      <c r="V292" s="146">
        <f t="shared" si="66"/>
        <v>4.179360000000001</v>
      </c>
      <c r="W292" s="146">
        <f t="shared" si="66"/>
        <v>4.319439999999999</v>
      </c>
      <c r="X292" s="146">
        <f t="shared" si="66"/>
        <v>4.33048</v>
      </c>
      <c r="Y292" s="146">
        <f t="shared" si="66"/>
        <v>4.29296</v>
      </c>
      <c r="Z292" s="146">
        <f t="shared" si="66"/>
        <v>4.3884799999999995</v>
      </c>
      <c r="AA292" s="146">
        <f t="shared" si="66"/>
        <v>4.36296</v>
      </c>
      <c r="AB292" s="146">
        <f t="shared" si="66"/>
        <v>4.298719999999999</v>
      </c>
      <c r="AC292" s="146">
        <f t="shared" si="66"/>
        <v>4.441600000000001</v>
      </c>
      <c r="AD292" s="146">
        <f t="shared" si="66"/>
        <v>4.323040000000001</v>
      </c>
      <c r="AE292" s="146">
        <f t="shared" si="66"/>
        <v>10.864479999999999</v>
      </c>
      <c r="AF292" s="146">
        <f t="shared" si="66"/>
        <v>10.714559999999999</v>
      </c>
      <c r="AG292" s="146">
        <f t="shared" si="66"/>
        <v>10.87048</v>
      </c>
      <c r="AH292" s="146">
        <f t="shared" si="66"/>
        <v>11.01104</v>
      </c>
      <c r="AI292" s="146">
        <f t="shared" si="66"/>
        <v>11.11768</v>
      </c>
      <c r="AJ292" s="146">
        <f t="shared" si="66"/>
        <v>11.27728</v>
      </c>
      <c r="AK292" s="146">
        <f t="shared" si="66"/>
        <v>11.37584</v>
      </c>
      <c r="AL292" s="146">
        <f t="shared" si="66"/>
        <v>11.54888</v>
      </c>
      <c r="AM292" s="146">
        <f t="shared" si="66"/>
        <v>11.388479999999998</v>
      </c>
      <c r="AO292" s="122">
        <f t="shared" si="54"/>
        <v>2014.06</v>
      </c>
      <c r="AP292" s="143">
        <f t="shared" si="29"/>
        <v>5.600319999999999</v>
      </c>
      <c r="AQ292" s="143">
        <f t="shared" si="30"/>
        <v>4.6628</v>
      </c>
      <c r="AR292" s="143">
        <f t="shared" si="31"/>
        <v>2.4432576000000004</v>
      </c>
      <c r="AS292" s="143">
        <f t="shared" si="32"/>
        <v>11.27728</v>
      </c>
    </row>
    <row r="293" spans="2:45" ht="14.25">
      <c r="B293" s="15">
        <f t="shared" si="51"/>
        <v>2014</v>
      </c>
      <c r="C293" s="10" t="str">
        <f t="shared" si="52"/>
        <v>Jul</v>
      </c>
      <c r="D293" s="146">
        <f aca="true" t="shared" si="67" ref="D293:AM293">AVERAGE(D281,D269,D257,D245,D245)</f>
        <v>5.41896</v>
      </c>
      <c r="E293" s="146">
        <f t="shared" si="67"/>
        <v>5.520560000000001</v>
      </c>
      <c r="F293" s="146">
        <f t="shared" si="67"/>
        <v>5.559840000000001</v>
      </c>
      <c r="G293" s="146">
        <f t="shared" si="67"/>
        <v>5.49952</v>
      </c>
      <c r="H293" s="146">
        <f t="shared" si="67"/>
        <v>5.637440000000001</v>
      </c>
      <c r="I293" s="146">
        <f t="shared" si="67"/>
        <v>5.66896</v>
      </c>
      <c r="J293" s="146">
        <f t="shared" si="67"/>
        <v>5.54144</v>
      </c>
      <c r="K293" s="146">
        <f t="shared" si="67"/>
        <v>5.67256</v>
      </c>
      <c r="L293" s="146">
        <f t="shared" si="67"/>
        <v>5.621840000000001</v>
      </c>
      <c r="M293" s="146">
        <f t="shared" si="67"/>
        <v>4.5316</v>
      </c>
      <c r="N293" s="146">
        <f t="shared" si="67"/>
        <v>4.63032</v>
      </c>
      <c r="O293" s="146">
        <f t="shared" si="67"/>
        <v>4.689359999999999</v>
      </c>
      <c r="P293" s="146">
        <f t="shared" si="67"/>
        <v>4.51168</v>
      </c>
      <c r="Q293" s="146">
        <f t="shared" si="67"/>
        <v>4.57808</v>
      </c>
      <c r="R293" s="146">
        <f t="shared" si="67"/>
        <v>4.676799999999999</v>
      </c>
      <c r="S293" s="146">
        <f t="shared" si="67"/>
        <v>4.628400000000001</v>
      </c>
      <c r="T293" s="146">
        <f t="shared" si="67"/>
        <v>4.7328</v>
      </c>
      <c r="U293" s="146">
        <f t="shared" si="67"/>
        <v>4.765599999999999</v>
      </c>
      <c r="V293" s="146">
        <f t="shared" si="67"/>
        <v>4.133360000000001</v>
      </c>
      <c r="W293" s="146">
        <f t="shared" si="67"/>
        <v>4.221679999999999</v>
      </c>
      <c r="X293" s="146">
        <f t="shared" si="67"/>
        <v>4.23264</v>
      </c>
      <c r="Y293" s="146">
        <f t="shared" si="67"/>
        <v>4.22232</v>
      </c>
      <c r="Z293" s="146">
        <f t="shared" si="67"/>
        <v>4.30304</v>
      </c>
      <c r="AA293" s="146">
        <f t="shared" si="67"/>
        <v>4.272799999999999</v>
      </c>
      <c r="AB293" s="146">
        <f t="shared" si="67"/>
        <v>4.179679999999999</v>
      </c>
      <c r="AC293" s="146">
        <f t="shared" si="67"/>
        <v>4.36976</v>
      </c>
      <c r="AD293" s="146">
        <f t="shared" si="67"/>
        <v>4.25912</v>
      </c>
      <c r="AE293" s="146">
        <f t="shared" si="67"/>
        <v>11.05616</v>
      </c>
      <c r="AF293" s="146">
        <f t="shared" si="67"/>
        <v>10.9452</v>
      </c>
      <c r="AG293" s="146">
        <f t="shared" si="67"/>
        <v>11.14384</v>
      </c>
      <c r="AH293" s="146">
        <f t="shared" si="67"/>
        <v>11.1904</v>
      </c>
      <c r="AI293" s="146">
        <f t="shared" si="67"/>
        <v>11.33736</v>
      </c>
      <c r="AJ293" s="146">
        <f t="shared" si="67"/>
        <v>11.49704</v>
      </c>
      <c r="AK293" s="146">
        <f t="shared" si="67"/>
        <v>11.524080000000001</v>
      </c>
      <c r="AL293" s="146">
        <f t="shared" si="67"/>
        <v>11.75064</v>
      </c>
      <c r="AM293" s="146">
        <f t="shared" si="67"/>
        <v>11.5836</v>
      </c>
      <c r="AO293" s="122">
        <f t="shared" si="54"/>
        <v>2014.07</v>
      </c>
      <c r="AP293" s="143">
        <f t="shared" si="29"/>
        <v>5.66896</v>
      </c>
      <c r="AQ293" s="143">
        <f t="shared" si="30"/>
        <v>4.676799999999999</v>
      </c>
      <c r="AR293" s="143">
        <f t="shared" si="31"/>
        <v>2.392768</v>
      </c>
      <c r="AS293" s="143">
        <f t="shared" si="32"/>
        <v>11.49704</v>
      </c>
    </row>
    <row r="294" spans="2:45" ht="14.25">
      <c r="B294" s="15">
        <f t="shared" si="51"/>
        <v>2014</v>
      </c>
      <c r="C294" s="10" t="str">
        <f t="shared" si="52"/>
        <v>Aug</v>
      </c>
      <c r="D294" s="146">
        <f aca="true" t="shared" si="68" ref="D294:AM294">AVERAGE(D282,D270,D258,D246,D246)</f>
        <v>6.302149618320612</v>
      </c>
      <c r="E294" s="146">
        <f t="shared" si="68"/>
        <v>6.3832</v>
      </c>
      <c r="F294" s="146">
        <f t="shared" si="68"/>
        <v>6.299439999999999</v>
      </c>
      <c r="G294" s="146">
        <f t="shared" si="68"/>
        <v>6.379039999999999</v>
      </c>
      <c r="H294" s="146">
        <f t="shared" si="68"/>
        <v>6.48392</v>
      </c>
      <c r="I294" s="146">
        <f t="shared" si="68"/>
        <v>6.45928</v>
      </c>
      <c r="J294" s="146">
        <f t="shared" si="68"/>
        <v>6.39424</v>
      </c>
      <c r="K294" s="146">
        <f t="shared" si="68"/>
        <v>6.4583200000000005</v>
      </c>
      <c r="L294" s="146">
        <f t="shared" si="68"/>
        <v>6.33752</v>
      </c>
      <c r="M294" s="146">
        <f t="shared" si="68"/>
        <v>4.54528</v>
      </c>
      <c r="N294" s="146">
        <f t="shared" si="68"/>
        <v>4.674</v>
      </c>
      <c r="O294" s="146">
        <f t="shared" si="68"/>
        <v>4.727679999999999</v>
      </c>
      <c r="P294" s="146">
        <f t="shared" si="68"/>
        <v>4.526639999999999</v>
      </c>
      <c r="Q294" s="146">
        <f t="shared" si="68"/>
        <v>4.6056799999999996</v>
      </c>
      <c r="R294" s="146">
        <f t="shared" si="68"/>
        <v>4.692159999999999</v>
      </c>
      <c r="S294" s="146">
        <f t="shared" si="68"/>
        <v>4.63408</v>
      </c>
      <c r="T294" s="146">
        <f t="shared" si="68"/>
        <v>4.651439999999999</v>
      </c>
      <c r="U294" s="146">
        <f t="shared" si="68"/>
        <v>4.664879999999999</v>
      </c>
      <c r="V294" s="146">
        <f t="shared" si="68"/>
        <v>4.27416</v>
      </c>
      <c r="W294" s="146">
        <f t="shared" si="68"/>
        <v>4.43912</v>
      </c>
      <c r="X294" s="146">
        <f t="shared" si="68"/>
        <v>4.4312000000000005</v>
      </c>
      <c r="Y294" s="146">
        <f t="shared" si="68"/>
        <v>4.32856</v>
      </c>
      <c r="Z294" s="146">
        <f t="shared" si="68"/>
        <v>4.43136</v>
      </c>
      <c r="AA294" s="146">
        <f t="shared" si="68"/>
        <v>4.41704</v>
      </c>
      <c r="AB294" s="146">
        <f t="shared" si="68"/>
        <v>4.28424</v>
      </c>
      <c r="AC294" s="146">
        <f t="shared" si="68"/>
        <v>4.48232</v>
      </c>
      <c r="AD294" s="146">
        <f t="shared" si="68"/>
        <v>4.23888</v>
      </c>
      <c r="AE294" s="146">
        <f t="shared" si="68"/>
        <v>11.113600000000002</v>
      </c>
      <c r="AF294" s="146">
        <f t="shared" si="68"/>
        <v>11.051759999999998</v>
      </c>
      <c r="AG294" s="146">
        <f t="shared" si="68"/>
        <v>11.20128</v>
      </c>
      <c r="AH294" s="146">
        <f t="shared" si="68"/>
        <v>11.320800000000002</v>
      </c>
      <c r="AI294" s="146">
        <f t="shared" si="68"/>
        <v>11.27712</v>
      </c>
      <c r="AJ294" s="146">
        <f t="shared" si="68"/>
        <v>11.531120000000001</v>
      </c>
      <c r="AK294" s="146">
        <f t="shared" si="68"/>
        <v>11.646719999999998</v>
      </c>
      <c r="AL294" s="146">
        <f t="shared" si="68"/>
        <v>11.803519999999999</v>
      </c>
      <c r="AM294" s="146">
        <f t="shared" si="68"/>
        <v>11.65488</v>
      </c>
      <c r="AO294" s="122">
        <f t="shared" si="54"/>
        <v>2014.08</v>
      </c>
      <c r="AP294" s="143">
        <f t="shared" si="29"/>
        <v>6.45928</v>
      </c>
      <c r="AQ294" s="143">
        <f t="shared" si="30"/>
        <v>4.692159999999999</v>
      </c>
      <c r="AR294" s="143">
        <f t="shared" si="31"/>
        <v>2.4735424000000004</v>
      </c>
      <c r="AS294" s="143">
        <f t="shared" si="32"/>
        <v>11.531120000000001</v>
      </c>
    </row>
    <row r="295" spans="2:45" ht="14.25">
      <c r="B295" s="15">
        <f t="shared" si="51"/>
        <v>2014</v>
      </c>
      <c r="C295" s="10" t="str">
        <f t="shared" si="52"/>
        <v>Sep</v>
      </c>
      <c r="D295" s="146">
        <f aca="true" t="shared" si="69" ref="D295:AM295">AVERAGE(D283,D271,D259,D247,D247)</f>
        <v>6.31664</v>
      </c>
      <c r="E295" s="146">
        <f t="shared" si="69"/>
        <v>6.385440000000001</v>
      </c>
      <c r="F295" s="146">
        <f t="shared" si="69"/>
        <v>6.38584</v>
      </c>
      <c r="G295" s="146">
        <f t="shared" si="69"/>
        <v>6.389919999999999</v>
      </c>
      <c r="H295" s="146">
        <f t="shared" si="69"/>
        <v>6.46768</v>
      </c>
      <c r="I295" s="146">
        <f t="shared" si="69"/>
        <v>6.43112</v>
      </c>
      <c r="J295" s="146">
        <f t="shared" si="69"/>
        <v>6.358</v>
      </c>
      <c r="K295" s="146">
        <f t="shared" si="69"/>
        <v>6.507039999999999</v>
      </c>
      <c r="L295" s="146">
        <f t="shared" si="69"/>
        <v>6.26616</v>
      </c>
      <c r="M295" s="146">
        <f t="shared" si="69"/>
        <v>4.510479999999999</v>
      </c>
      <c r="N295" s="146">
        <f t="shared" si="69"/>
        <v>4.64496</v>
      </c>
      <c r="O295" s="146">
        <f t="shared" si="69"/>
        <v>4.72392</v>
      </c>
      <c r="P295" s="146">
        <f t="shared" si="69"/>
        <v>4.44096</v>
      </c>
      <c r="Q295" s="146">
        <f t="shared" si="69"/>
        <v>4.57384</v>
      </c>
      <c r="R295" s="146">
        <f t="shared" si="69"/>
        <v>4.630879999999999</v>
      </c>
      <c r="S295" s="146">
        <f t="shared" si="69"/>
        <v>4.5693600000000005</v>
      </c>
      <c r="T295" s="146">
        <f t="shared" si="69"/>
        <v>4.6181600000000005</v>
      </c>
      <c r="U295" s="146">
        <f t="shared" si="69"/>
        <v>4.582479999999999</v>
      </c>
      <c r="V295" s="146">
        <f t="shared" si="69"/>
        <v>4.502000000000001</v>
      </c>
      <c r="W295" s="146">
        <f t="shared" si="69"/>
        <v>4.67928</v>
      </c>
      <c r="X295" s="146">
        <f t="shared" si="69"/>
        <v>4.68136</v>
      </c>
      <c r="Y295" s="146">
        <f t="shared" si="69"/>
        <v>4.53504</v>
      </c>
      <c r="Z295" s="146">
        <f t="shared" si="69"/>
        <v>4.669919999999999</v>
      </c>
      <c r="AA295" s="146">
        <f t="shared" si="69"/>
        <v>4.62552</v>
      </c>
      <c r="AB295" s="146">
        <f t="shared" si="69"/>
        <v>4.51488</v>
      </c>
      <c r="AC295" s="146">
        <f t="shared" si="69"/>
        <v>4.72712</v>
      </c>
      <c r="AD295" s="146">
        <f t="shared" si="69"/>
        <v>4.4573599999999995</v>
      </c>
      <c r="AE295" s="146">
        <f t="shared" si="69"/>
        <v>10.19192</v>
      </c>
      <c r="AF295" s="146">
        <f t="shared" si="69"/>
        <v>10.1356</v>
      </c>
      <c r="AG295" s="146">
        <f t="shared" si="69"/>
        <v>10.311599999999999</v>
      </c>
      <c r="AH295" s="146">
        <f t="shared" si="69"/>
        <v>10.34888</v>
      </c>
      <c r="AI295" s="146">
        <f t="shared" si="69"/>
        <v>10.476320000000001</v>
      </c>
      <c r="AJ295" s="146">
        <f t="shared" si="69"/>
        <v>10.6292</v>
      </c>
      <c r="AK295" s="146">
        <f t="shared" si="69"/>
        <v>10.595600000000001</v>
      </c>
      <c r="AL295" s="146">
        <f t="shared" si="69"/>
        <v>10.88776</v>
      </c>
      <c r="AM295" s="146">
        <f t="shared" si="69"/>
        <v>10.733039999999999</v>
      </c>
      <c r="AO295" s="122">
        <f t="shared" si="54"/>
        <v>2014.09</v>
      </c>
      <c r="AP295" s="143">
        <f t="shared" si="29"/>
        <v>6.43112</v>
      </c>
      <c r="AQ295" s="143">
        <f t="shared" si="30"/>
        <v>4.630879999999999</v>
      </c>
      <c r="AR295" s="143">
        <f t="shared" si="31"/>
        <v>2.5902912000000002</v>
      </c>
      <c r="AS295" s="143">
        <f t="shared" si="32"/>
        <v>10.6292</v>
      </c>
    </row>
    <row r="296" spans="2:45" ht="14.25">
      <c r="B296" s="15">
        <f t="shared" si="51"/>
        <v>2014</v>
      </c>
      <c r="C296" s="10" t="str">
        <f t="shared" si="52"/>
        <v>Oct</v>
      </c>
      <c r="D296" s="146">
        <f aca="true" t="shared" si="70" ref="D296:AM296">AVERAGE(D284,D272,D260,D248,D248)</f>
        <v>6.025920000000001</v>
      </c>
      <c r="E296" s="146">
        <f t="shared" si="70"/>
        <v>6.09664</v>
      </c>
      <c r="F296" s="146">
        <f t="shared" si="70"/>
        <v>6.085839999999999</v>
      </c>
      <c r="G296" s="146">
        <f t="shared" si="70"/>
        <v>6.126399999999999</v>
      </c>
      <c r="H296" s="146">
        <f t="shared" si="70"/>
        <v>6.21088</v>
      </c>
      <c r="I296" s="146">
        <f t="shared" si="70"/>
        <v>6.1464799999999995</v>
      </c>
      <c r="J296" s="146">
        <f t="shared" si="70"/>
        <v>6.025360000000001</v>
      </c>
      <c r="K296" s="146">
        <f t="shared" si="70"/>
        <v>6.138560000000001</v>
      </c>
      <c r="L296" s="146">
        <f t="shared" si="70"/>
        <v>5.9831199999999995</v>
      </c>
      <c r="M296" s="146">
        <f t="shared" si="70"/>
        <v>4.66672</v>
      </c>
      <c r="N296" s="146">
        <f t="shared" si="70"/>
        <v>4.7983199999999995</v>
      </c>
      <c r="O296" s="146">
        <f t="shared" si="70"/>
        <v>4.85872</v>
      </c>
      <c r="P296" s="146">
        <f t="shared" si="70"/>
        <v>4.5869599999999995</v>
      </c>
      <c r="Q296" s="146">
        <f t="shared" si="70"/>
        <v>4.75312</v>
      </c>
      <c r="R296" s="146">
        <f t="shared" si="70"/>
        <v>4.847040000000001</v>
      </c>
      <c r="S296" s="146">
        <f t="shared" si="70"/>
        <v>4.76248</v>
      </c>
      <c r="T296" s="146">
        <f t="shared" si="70"/>
        <v>4.7682400000000005</v>
      </c>
      <c r="U296" s="146">
        <f t="shared" si="70"/>
        <v>4.7926400000000005</v>
      </c>
      <c r="V296" s="146">
        <f t="shared" si="70"/>
        <v>4.53968</v>
      </c>
      <c r="W296" s="146">
        <f t="shared" si="70"/>
        <v>4.68664</v>
      </c>
      <c r="X296" s="146">
        <f t="shared" si="70"/>
        <v>4.7264</v>
      </c>
      <c r="Y296" s="146">
        <f t="shared" si="70"/>
        <v>4.571680000000001</v>
      </c>
      <c r="Z296" s="146">
        <f t="shared" si="70"/>
        <v>4.726160000000001</v>
      </c>
      <c r="AA296" s="146">
        <f t="shared" si="70"/>
        <v>4.689519999999999</v>
      </c>
      <c r="AB296" s="146">
        <f t="shared" si="70"/>
        <v>4.55144</v>
      </c>
      <c r="AC296" s="146">
        <f t="shared" si="70"/>
        <v>4.79248</v>
      </c>
      <c r="AD296" s="146">
        <f t="shared" si="70"/>
        <v>4.523359999999999</v>
      </c>
      <c r="AE296" s="146">
        <f t="shared" si="70"/>
        <v>10.130320000000001</v>
      </c>
      <c r="AF296" s="146">
        <f t="shared" si="70"/>
        <v>10.109359999999999</v>
      </c>
      <c r="AG296" s="146">
        <f t="shared" si="70"/>
        <v>10.31432</v>
      </c>
      <c r="AH296" s="146">
        <f t="shared" si="70"/>
        <v>10.34464</v>
      </c>
      <c r="AI296" s="146">
        <f t="shared" si="70"/>
        <v>10.40936</v>
      </c>
      <c r="AJ296" s="146">
        <f t="shared" si="70"/>
        <v>10.61096</v>
      </c>
      <c r="AK296" s="146">
        <f t="shared" si="70"/>
        <v>10.651039999999998</v>
      </c>
      <c r="AL296" s="146">
        <f t="shared" si="70"/>
        <v>10.777840000000001</v>
      </c>
      <c r="AM296" s="146">
        <f t="shared" si="70"/>
        <v>10.6384</v>
      </c>
      <c r="AO296" s="122">
        <f t="shared" si="54"/>
        <v>2014.1</v>
      </c>
      <c r="AP296" s="143">
        <f t="shared" si="29"/>
        <v>6.1464799999999995</v>
      </c>
      <c r="AQ296" s="143">
        <f t="shared" si="30"/>
        <v>4.847040000000001</v>
      </c>
      <c r="AR296" s="143">
        <f t="shared" si="31"/>
        <v>2.6261311999999997</v>
      </c>
      <c r="AS296" s="143">
        <f t="shared" si="32"/>
        <v>10.61096</v>
      </c>
    </row>
    <row r="297" spans="2:45" ht="14.25">
      <c r="B297" s="15">
        <f t="shared" si="51"/>
        <v>2014</v>
      </c>
      <c r="C297" s="10" t="str">
        <f t="shared" si="52"/>
        <v>Nov</v>
      </c>
      <c r="D297" s="146">
        <f aca="true" t="shared" si="71" ref="D297:AM297">AVERAGE(D285,D273,D261,D249,D249)</f>
        <v>6.0884</v>
      </c>
      <c r="E297" s="146">
        <f t="shared" si="71"/>
        <v>6.154</v>
      </c>
      <c r="F297" s="146">
        <f t="shared" si="71"/>
        <v>6.12336</v>
      </c>
      <c r="G297" s="146">
        <f t="shared" si="71"/>
        <v>6.168080000000001</v>
      </c>
      <c r="H297" s="146">
        <f t="shared" si="71"/>
        <v>6.2797600000000005</v>
      </c>
      <c r="I297" s="146">
        <f t="shared" si="71"/>
        <v>6.221760000000001</v>
      </c>
      <c r="J297" s="146">
        <f t="shared" si="71"/>
        <v>6.1300799999999995</v>
      </c>
      <c r="K297" s="146">
        <f t="shared" si="71"/>
        <v>6.23536</v>
      </c>
      <c r="L297" s="146">
        <f t="shared" si="71"/>
        <v>6.05552</v>
      </c>
      <c r="M297" s="146">
        <f t="shared" si="71"/>
        <v>4.8498399999999995</v>
      </c>
      <c r="N297" s="146">
        <f t="shared" si="71"/>
        <v>4.97848</v>
      </c>
      <c r="O297" s="146">
        <f t="shared" si="71"/>
        <v>5.029280000000001</v>
      </c>
      <c r="P297" s="146">
        <f t="shared" si="71"/>
        <v>4.81424</v>
      </c>
      <c r="Q297" s="146">
        <f t="shared" si="71"/>
        <v>4.9532</v>
      </c>
      <c r="R297" s="146">
        <f t="shared" si="71"/>
        <v>4.99912</v>
      </c>
      <c r="S297" s="146">
        <f t="shared" si="71"/>
        <v>4.90984</v>
      </c>
      <c r="T297" s="146">
        <f t="shared" si="71"/>
        <v>4.985360000000001</v>
      </c>
      <c r="U297" s="146">
        <f t="shared" si="71"/>
        <v>4.902800000000001</v>
      </c>
      <c r="V297" s="146">
        <f t="shared" si="71"/>
        <v>4.63368</v>
      </c>
      <c r="W297" s="146">
        <f t="shared" si="71"/>
        <v>4.78912</v>
      </c>
      <c r="X297" s="146">
        <f t="shared" si="71"/>
        <v>4.82888</v>
      </c>
      <c r="Y297" s="146">
        <f t="shared" si="71"/>
        <v>4.690720000000001</v>
      </c>
      <c r="Z297" s="146">
        <f t="shared" si="71"/>
        <v>4.83112</v>
      </c>
      <c r="AA297" s="146">
        <f t="shared" si="71"/>
        <v>4.793200000000001</v>
      </c>
      <c r="AB297" s="146">
        <f t="shared" si="71"/>
        <v>4.6532</v>
      </c>
      <c r="AC297" s="146">
        <f t="shared" si="71"/>
        <v>4.9187199999999995</v>
      </c>
      <c r="AD297" s="146">
        <f t="shared" si="71"/>
        <v>4.66448</v>
      </c>
      <c r="AE297" s="146">
        <f t="shared" si="71"/>
        <v>10.51464</v>
      </c>
      <c r="AF297" s="146">
        <f t="shared" si="71"/>
        <v>10.44696</v>
      </c>
      <c r="AG297" s="146">
        <f t="shared" si="71"/>
        <v>10.60624</v>
      </c>
      <c r="AH297" s="146">
        <f t="shared" si="71"/>
        <v>10.702879999999999</v>
      </c>
      <c r="AI297" s="146">
        <f t="shared" si="71"/>
        <v>10.79672</v>
      </c>
      <c r="AJ297" s="146">
        <f t="shared" si="71"/>
        <v>10.920799999999998</v>
      </c>
      <c r="AK297" s="146">
        <f t="shared" si="71"/>
        <v>11.028400000000001</v>
      </c>
      <c r="AL297" s="146">
        <f t="shared" si="71"/>
        <v>11.151840000000002</v>
      </c>
      <c r="AM297" s="146">
        <f t="shared" si="71"/>
        <v>10.97552</v>
      </c>
      <c r="AO297" s="122">
        <f t="shared" si="54"/>
        <v>2014.11</v>
      </c>
      <c r="AP297" s="143">
        <f t="shared" si="29"/>
        <v>6.221760000000001</v>
      </c>
      <c r="AQ297" s="143">
        <f t="shared" si="30"/>
        <v>4.99912</v>
      </c>
      <c r="AR297" s="143">
        <f t="shared" si="31"/>
        <v>2.6841920000000004</v>
      </c>
      <c r="AS297" s="143">
        <f t="shared" si="32"/>
        <v>10.920799999999998</v>
      </c>
    </row>
    <row r="298" spans="2:45" ht="14.25">
      <c r="B298" s="15">
        <f t="shared" si="51"/>
        <v>2014</v>
      </c>
      <c r="C298" s="10" t="str">
        <f t="shared" si="52"/>
        <v>Dec</v>
      </c>
      <c r="D298" s="146">
        <f aca="true" t="shared" si="72" ref="D298:AM298">AVERAGE(D286,D274,D262,D250,D250)</f>
        <v>6.304448</v>
      </c>
      <c r="E298" s="146">
        <f t="shared" si="72"/>
        <v>6.3488</v>
      </c>
      <c r="F298" s="146">
        <f t="shared" si="72"/>
        <v>6.343936</v>
      </c>
      <c r="G298" s="146">
        <f t="shared" si="72"/>
        <v>6.396224000000001</v>
      </c>
      <c r="H298" s="146">
        <f t="shared" si="72"/>
        <v>6.467663999999999</v>
      </c>
      <c r="I298" s="146">
        <f t="shared" si="72"/>
        <v>6.367984</v>
      </c>
      <c r="J298" s="146">
        <f t="shared" si="72"/>
        <v>6.39744</v>
      </c>
      <c r="K298" s="146">
        <f t="shared" si="72"/>
        <v>6.3356319999999995</v>
      </c>
      <c r="L298" s="146">
        <f t="shared" si="72"/>
        <v>6.316159999999999</v>
      </c>
      <c r="M298" s="146">
        <f t="shared" si="72"/>
        <v>4.37472</v>
      </c>
      <c r="N298" s="146">
        <f t="shared" si="72"/>
        <v>4.47936</v>
      </c>
      <c r="O298" s="146">
        <f t="shared" si="72"/>
        <v>4.619568</v>
      </c>
      <c r="P298" s="146">
        <f t="shared" si="72"/>
        <v>4.346544</v>
      </c>
      <c r="Q298" s="146">
        <f t="shared" si="72"/>
        <v>4.470976</v>
      </c>
      <c r="R298" s="146">
        <f t="shared" si="72"/>
        <v>4.519232000000001</v>
      </c>
      <c r="S298" s="146">
        <f t="shared" si="72"/>
        <v>4.454464</v>
      </c>
      <c r="T298" s="146">
        <f t="shared" si="72"/>
        <v>4.460176</v>
      </c>
      <c r="U298" s="146">
        <f t="shared" si="72"/>
        <v>4.495792</v>
      </c>
      <c r="V298" s="146">
        <f t="shared" si="72"/>
        <v>4.08787712</v>
      </c>
      <c r="W298" s="146">
        <f t="shared" si="72"/>
        <v>4.2372320000000006</v>
      </c>
      <c r="X298" s="146">
        <f t="shared" si="72"/>
        <v>4.245770240000001</v>
      </c>
      <c r="Y298" s="146">
        <f t="shared" si="72"/>
        <v>4.1347712</v>
      </c>
      <c r="Z298" s="146">
        <f t="shared" si="72"/>
        <v>4.269951999999999</v>
      </c>
      <c r="AA298" s="146">
        <f t="shared" si="72"/>
        <v>4.2201945599999995</v>
      </c>
      <c r="AB298" s="146">
        <f t="shared" si="72"/>
        <v>4.131211520000001</v>
      </c>
      <c r="AC298" s="146">
        <f t="shared" si="72"/>
        <v>4.308423680000001</v>
      </c>
      <c r="AD298" s="146">
        <f t="shared" si="72"/>
        <v>4.12556736</v>
      </c>
      <c r="AE298" s="146">
        <f t="shared" si="72"/>
        <v>10.536847999999997</v>
      </c>
      <c r="AF298" s="146">
        <f t="shared" si="72"/>
        <v>10.429903999999999</v>
      </c>
      <c r="AG298" s="146">
        <f t="shared" si="72"/>
        <v>10.571183999999999</v>
      </c>
      <c r="AH298" s="146">
        <f t="shared" si="72"/>
        <v>10.739743999999998</v>
      </c>
      <c r="AI298" s="146">
        <f t="shared" si="72"/>
        <v>10.835696</v>
      </c>
      <c r="AJ298" s="146">
        <f t="shared" si="72"/>
        <v>10.946448</v>
      </c>
      <c r="AK298" s="146">
        <f t="shared" si="72"/>
        <v>11.016032</v>
      </c>
      <c r="AL298" s="146">
        <f t="shared" si="72"/>
        <v>11.168368</v>
      </c>
      <c r="AM298" s="146">
        <f t="shared" si="72"/>
        <v>11.025296</v>
      </c>
      <c r="AO298" s="122">
        <f t="shared" si="54"/>
        <v>2014.12</v>
      </c>
      <c r="AP298" s="143">
        <f t="shared" si="29"/>
        <v>6.367984</v>
      </c>
      <c r="AQ298" s="143">
        <f t="shared" si="30"/>
        <v>4.519232000000001</v>
      </c>
      <c r="AR298" s="143">
        <f t="shared" si="31"/>
        <v>2.3633089536</v>
      </c>
      <c r="AS298" s="143">
        <f t="shared" si="32"/>
        <v>10.946448</v>
      </c>
    </row>
    <row r="299" spans="2:45" ht="14.25">
      <c r="B299" s="15">
        <f t="shared" si="51"/>
        <v>2015</v>
      </c>
      <c r="C299" s="10" t="str">
        <f t="shared" si="52"/>
        <v>Jan</v>
      </c>
      <c r="D299" s="146">
        <f aca="true" t="shared" si="73" ref="D299:AM299">AVERAGE(D287,D275,D263,D251,D251)</f>
        <v>6.457952000000001</v>
      </c>
      <c r="E299" s="146">
        <f t="shared" si="73"/>
        <v>6.525471999999999</v>
      </c>
      <c r="F299" s="146">
        <f t="shared" si="73"/>
        <v>6.4720320000000005</v>
      </c>
      <c r="G299" s="146">
        <f t="shared" si="73"/>
        <v>6.532640000000001</v>
      </c>
      <c r="H299" s="146">
        <f t="shared" si="73"/>
        <v>6.611568</v>
      </c>
      <c r="I299" s="146">
        <f t="shared" si="73"/>
        <v>6.585375999999999</v>
      </c>
      <c r="J299" s="146">
        <f t="shared" si="73"/>
        <v>6.484319999999999</v>
      </c>
      <c r="K299" s="146">
        <f t="shared" si="73"/>
        <v>6.5644800000000005</v>
      </c>
      <c r="L299" s="146">
        <f t="shared" si="73"/>
        <v>6.421664</v>
      </c>
      <c r="M299" s="146">
        <f t="shared" si="73"/>
        <v>4.630464000000001</v>
      </c>
      <c r="N299" s="146">
        <f t="shared" si="73"/>
        <v>4.7401599999999995</v>
      </c>
      <c r="O299" s="146">
        <f t="shared" si="73"/>
        <v>4.805232</v>
      </c>
      <c r="P299" s="146">
        <f t="shared" si="73"/>
        <v>4.605232000000001</v>
      </c>
      <c r="Q299" s="146">
        <f t="shared" si="73"/>
        <v>4.675152</v>
      </c>
      <c r="R299" s="146">
        <f t="shared" si="73"/>
        <v>4.764176000000001</v>
      </c>
      <c r="S299" s="146">
        <f t="shared" si="73"/>
        <v>4.667663999999999</v>
      </c>
      <c r="T299" s="146">
        <f t="shared" si="73"/>
        <v>4.734832</v>
      </c>
      <c r="U299" s="146">
        <f t="shared" si="73"/>
        <v>4.682048</v>
      </c>
      <c r="V299" s="146">
        <f t="shared" si="73"/>
        <v>4.3530240000000004</v>
      </c>
      <c r="W299" s="146">
        <f t="shared" si="73"/>
        <v>4.465472</v>
      </c>
      <c r="X299" s="146">
        <f t="shared" si="73"/>
        <v>4.4635039999999995</v>
      </c>
      <c r="Y299" s="146">
        <f t="shared" si="73"/>
        <v>4.451328</v>
      </c>
      <c r="Z299" s="146">
        <f t="shared" si="73"/>
        <v>4.471888</v>
      </c>
      <c r="AA299" s="146">
        <f t="shared" si="73"/>
        <v>4.475440000000001</v>
      </c>
      <c r="AB299" s="146">
        <f t="shared" si="73"/>
        <v>4.366415999999999</v>
      </c>
      <c r="AC299" s="146">
        <f t="shared" si="73"/>
        <v>4.555231999999999</v>
      </c>
      <c r="AD299" s="146">
        <f t="shared" si="73"/>
        <v>4.392432</v>
      </c>
      <c r="AE299" s="146">
        <f t="shared" si="73"/>
        <v>10.876576000000002</v>
      </c>
      <c r="AF299" s="146">
        <f t="shared" si="73"/>
        <v>10.76816</v>
      </c>
      <c r="AG299" s="146">
        <f t="shared" si="73"/>
        <v>10.934527999999997</v>
      </c>
      <c r="AH299" s="146">
        <f t="shared" si="73"/>
        <v>11.143232000000001</v>
      </c>
      <c r="AI299" s="146">
        <f t="shared" si="73"/>
        <v>11.114064</v>
      </c>
      <c r="AJ299" s="146">
        <f t="shared" si="73"/>
        <v>11.276399999999999</v>
      </c>
      <c r="AK299" s="146">
        <f t="shared" si="73"/>
        <v>11.308416</v>
      </c>
      <c r="AL299" s="146">
        <f t="shared" si="73"/>
        <v>11.458400000000001</v>
      </c>
      <c r="AM299" s="146">
        <f t="shared" si="73"/>
        <v>11.33472</v>
      </c>
      <c r="AO299" s="122">
        <f t="shared" si="54"/>
        <v>2015.01</v>
      </c>
      <c r="AP299" s="143">
        <f t="shared" si="29"/>
        <v>6.585375999999999</v>
      </c>
      <c r="AQ299" s="143">
        <f t="shared" si="30"/>
        <v>4.764176000000001</v>
      </c>
      <c r="AR299" s="143">
        <f t="shared" si="31"/>
        <v>2.5062464000000007</v>
      </c>
      <c r="AS299" s="143">
        <f t="shared" si="32"/>
        <v>11.276399999999999</v>
      </c>
    </row>
    <row r="300" spans="2:45" ht="14.25">
      <c r="B300" s="15">
        <f t="shared" si="51"/>
        <v>2015</v>
      </c>
      <c r="C300" s="10" t="str">
        <f t="shared" si="52"/>
        <v>Feb</v>
      </c>
      <c r="D300" s="146">
        <f aca="true" t="shared" si="74" ref="D300:AM300">AVERAGE(D288,D276,D264,D252,D252)</f>
        <v>6.973632</v>
      </c>
      <c r="E300" s="146">
        <f t="shared" si="74"/>
        <v>7.024255999999999</v>
      </c>
      <c r="F300" s="146">
        <f t="shared" si="74"/>
        <v>6.975728000000001</v>
      </c>
      <c r="G300" s="146">
        <f t="shared" si="74"/>
        <v>7.025087999999999</v>
      </c>
      <c r="H300" s="146">
        <f t="shared" si="74"/>
        <v>7.113568000000001</v>
      </c>
      <c r="I300" s="146">
        <f t="shared" si="74"/>
        <v>7.0901119999999995</v>
      </c>
      <c r="J300" s="146">
        <f t="shared" si="74"/>
        <v>6.977120000000001</v>
      </c>
      <c r="K300" s="146">
        <f t="shared" si="74"/>
        <v>7.077936000000001</v>
      </c>
      <c r="L300" s="146">
        <f t="shared" si="74"/>
        <v>6.921311999999999</v>
      </c>
      <c r="M300" s="146">
        <f t="shared" si="74"/>
        <v>4.92816</v>
      </c>
      <c r="N300" s="146">
        <f t="shared" si="74"/>
        <v>5.039968</v>
      </c>
      <c r="O300" s="146">
        <f t="shared" si="74"/>
        <v>5.120976</v>
      </c>
      <c r="P300" s="146">
        <f t="shared" si="74"/>
        <v>4.883232</v>
      </c>
      <c r="Q300" s="146">
        <f t="shared" si="74"/>
        <v>5.018432</v>
      </c>
      <c r="R300" s="146">
        <f t="shared" si="74"/>
        <v>5.083728</v>
      </c>
      <c r="S300" s="146">
        <f t="shared" si="74"/>
        <v>5.051743999999999</v>
      </c>
      <c r="T300" s="146">
        <f t="shared" si="74"/>
        <v>5.066144</v>
      </c>
      <c r="U300" s="146">
        <f t="shared" si="74"/>
        <v>5.09544</v>
      </c>
      <c r="V300" s="146">
        <f t="shared" si="74"/>
        <v>4.695424</v>
      </c>
      <c r="W300" s="146">
        <f t="shared" si="74"/>
        <v>4.840032000000001</v>
      </c>
      <c r="X300" s="146">
        <f t="shared" si="74"/>
        <v>4.865136</v>
      </c>
      <c r="Y300" s="146">
        <f t="shared" si="74"/>
        <v>4.745536</v>
      </c>
      <c r="Z300" s="146">
        <f t="shared" si="74"/>
        <v>4.88984</v>
      </c>
      <c r="AA300" s="146">
        <f t="shared" si="74"/>
        <v>4.85832</v>
      </c>
      <c r="AB300" s="146">
        <f t="shared" si="74"/>
        <v>4.7438720000000005</v>
      </c>
      <c r="AC300" s="146">
        <f t="shared" si="74"/>
        <v>4.957535999999999</v>
      </c>
      <c r="AD300" s="146">
        <f t="shared" si="74"/>
        <v>4.744672</v>
      </c>
      <c r="AE300" s="146">
        <f t="shared" si="74"/>
        <v>11.375568000000001</v>
      </c>
      <c r="AF300" s="146">
        <f t="shared" si="74"/>
        <v>11.25736</v>
      </c>
      <c r="AG300" s="146">
        <f t="shared" si="74"/>
        <v>11.398655999999999</v>
      </c>
      <c r="AH300" s="146">
        <f t="shared" si="74"/>
        <v>11.452032</v>
      </c>
      <c r="AI300" s="146">
        <f t="shared" si="74"/>
        <v>11.474127999999999</v>
      </c>
      <c r="AJ300" s="146">
        <f t="shared" si="74"/>
        <v>11.765151999999999</v>
      </c>
      <c r="AK300" s="146">
        <f t="shared" si="74"/>
        <v>11.811679999999999</v>
      </c>
      <c r="AL300" s="146">
        <f t="shared" si="74"/>
        <v>11.982624</v>
      </c>
      <c r="AM300" s="146">
        <f t="shared" si="74"/>
        <v>11.851248000000002</v>
      </c>
      <c r="AO300" s="122">
        <f t="shared" si="54"/>
        <v>2015.02</v>
      </c>
      <c r="AP300" s="143">
        <f t="shared" si="29"/>
        <v>7.0901119999999995</v>
      </c>
      <c r="AQ300" s="143">
        <f t="shared" si="30"/>
        <v>5.083728</v>
      </c>
      <c r="AR300" s="143">
        <f t="shared" si="31"/>
        <v>2.7206592</v>
      </c>
      <c r="AS300" s="143">
        <f t="shared" si="32"/>
        <v>11.765151999999999</v>
      </c>
    </row>
    <row r="301" spans="2:45" ht="14.25">
      <c r="B301" s="15">
        <f t="shared" si="51"/>
        <v>2015</v>
      </c>
      <c r="C301" s="10" t="str">
        <f t="shared" si="52"/>
        <v>Mar</v>
      </c>
      <c r="D301" s="146">
        <f aca="true" t="shared" si="75" ref="D301:AM301">AVERAGE(D289,D277,D265,D253,D253)</f>
        <v>6.987407999999999</v>
      </c>
      <c r="E301" s="146">
        <f t="shared" si="75"/>
        <v>7.088015999999999</v>
      </c>
      <c r="F301" s="146">
        <f t="shared" si="75"/>
        <v>7.030783999999999</v>
      </c>
      <c r="G301" s="146">
        <f t="shared" si="75"/>
        <v>7.142800000000001</v>
      </c>
      <c r="H301" s="146">
        <f t="shared" si="75"/>
        <v>7.183664</v>
      </c>
      <c r="I301" s="146">
        <f t="shared" si="75"/>
        <v>7.1652000000000005</v>
      </c>
      <c r="J301" s="146">
        <f t="shared" si="75"/>
        <v>7.045743999999999</v>
      </c>
      <c r="K301" s="146">
        <f t="shared" si="75"/>
        <v>7.145472000000001</v>
      </c>
      <c r="L301" s="146">
        <f t="shared" si="75"/>
        <v>6.9817599999999995</v>
      </c>
      <c r="M301" s="146">
        <f t="shared" si="75"/>
        <v>4.972720000000001</v>
      </c>
      <c r="N301" s="146">
        <f t="shared" si="75"/>
        <v>5.088176000000001</v>
      </c>
      <c r="O301" s="146">
        <f t="shared" si="75"/>
        <v>5.15992</v>
      </c>
      <c r="P301" s="146">
        <f t="shared" si="75"/>
        <v>4.909168</v>
      </c>
      <c r="Q301" s="146">
        <f t="shared" si="75"/>
        <v>5.063376</v>
      </c>
      <c r="R301" s="146">
        <f t="shared" si="75"/>
        <v>5.090208</v>
      </c>
      <c r="S301" s="146">
        <f t="shared" si="75"/>
        <v>5.103728</v>
      </c>
      <c r="T301" s="146">
        <f t="shared" si="75"/>
        <v>5.1306080000000005</v>
      </c>
      <c r="U301" s="146">
        <f t="shared" si="75"/>
        <v>5.122592</v>
      </c>
      <c r="V301" s="146">
        <f t="shared" si="75"/>
        <v>4.80128</v>
      </c>
      <c r="W301" s="146">
        <f t="shared" si="75"/>
        <v>4.949024</v>
      </c>
      <c r="X301" s="146">
        <f t="shared" si="75"/>
        <v>4.936496</v>
      </c>
      <c r="Y301" s="146">
        <f t="shared" si="75"/>
        <v>4.8380160000000005</v>
      </c>
      <c r="Z301" s="146">
        <f t="shared" si="75"/>
        <v>4.963568</v>
      </c>
      <c r="AA301" s="146">
        <f t="shared" si="75"/>
        <v>4.911056</v>
      </c>
      <c r="AB301" s="146">
        <f t="shared" si="75"/>
        <v>4.808960000000001</v>
      </c>
      <c r="AC301" s="146">
        <f t="shared" si="75"/>
        <v>5.053599999999999</v>
      </c>
      <c r="AD301" s="146">
        <f t="shared" si="75"/>
        <v>4.812576</v>
      </c>
      <c r="AE301" s="146">
        <f t="shared" si="75"/>
        <v>11.101823999999999</v>
      </c>
      <c r="AF301" s="146">
        <f t="shared" si="75"/>
        <v>11.03296</v>
      </c>
      <c r="AG301" s="146">
        <f t="shared" si="75"/>
        <v>11.225136000000001</v>
      </c>
      <c r="AH301" s="146">
        <f t="shared" si="75"/>
        <v>11.296368</v>
      </c>
      <c r="AI301" s="146">
        <f t="shared" si="75"/>
        <v>11.404352</v>
      </c>
      <c r="AJ301" s="146">
        <f t="shared" si="75"/>
        <v>11.554416</v>
      </c>
      <c r="AK301" s="146">
        <f t="shared" si="75"/>
        <v>11.633344</v>
      </c>
      <c r="AL301" s="146">
        <f t="shared" si="75"/>
        <v>11.852976000000002</v>
      </c>
      <c r="AM301" s="146">
        <f t="shared" si="75"/>
        <v>11.668304000000001</v>
      </c>
      <c r="AO301" s="122">
        <f t="shared" si="54"/>
        <v>2015.03</v>
      </c>
      <c r="AP301" s="143">
        <f t="shared" si="29"/>
        <v>7.1652000000000005</v>
      </c>
      <c r="AQ301" s="143">
        <f t="shared" si="30"/>
        <v>5.090208</v>
      </c>
      <c r="AR301" s="143">
        <f t="shared" si="31"/>
        <v>2.7501913600000005</v>
      </c>
      <c r="AS301" s="143">
        <f t="shared" si="32"/>
        <v>11.554416</v>
      </c>
    </row>
    <row r="302" spans="2:45" ht="14.25">
      <c r="B302" s="15">
        <f t="shared" si="51"/>
        <v>2015</v>
      </c>
      <c r="C302" s="10" t="str">
        <f t="shared" si="52"/>
        <v>Apr</v>
      </c>
      <c r="D302" s="146">
        <f aca="true" t="shared" si="76" ref="D302:AM302">AVERAGE(D290,D278,D266,D254,D254)</f>
        <v>6.988576</v>
      </c>
      <c r="E302" s="146">
        <f t="shared" si="76"/>
        <v>7.0822720000000015</v>
      </c>
      <c r="F302" s="146">
        <f t="shared" si="76"/>
        <v>7.035727999999999</v>
      </c>
      <c r="G302" s="146">
        <f t="shared" si="76"/>
        <v>7.11824</v>
      </c>
      <c r="H302" s="146">
        <f t="shared" si="76"/>
        <v>7.207999999999998</v>
      </c>
      <c r="I302" s="146">
        <f t="shared" si="76"/>
        <v>7.149152000000001</v>
      </c>
      <c r="J302" s="146">
        <f t="shared" si="76"/>
        <v>6.988415999999999</v>
      </c>
      <c r="K302" s="146">
        <f t="shared" si="76"/>
        <v>7.130384000000001</v>
      </c>
      <c r="L302" s="146">
        <f t="shared" si="76"/>
        <v>6.95808</v>
      </c>
      <c r="M302" s="146">
        <f t="shared" si="76"/>
        <v>5.38488</v>
      </c>
      <c r="N302" s="146">
        <f t="shared" si="76"/>
        <v>5.507568000000001</v>
      </c>
      <c r="O302" s="146">
        <f t="shared" si="76"/>
        <v>5.56952</v>
      </c>
      <c r="P302" s="146">
        <f t="shared" si="76"/>
        <v>5.3462879999999995</v>
      </c>
      <c r="Q302" s="146">
        <f t="shared" si="76"/>
        <v>5.471712000000001</v>
      </c>
      <c r="R302" s="146">
        <f t="shared" si="76"/>
        <v>5.524032</v>
      </c>
      <c r="S302" s="146">
        <f t="shared" si="76"/>
        <v>5.527152</v>
      </c>
      <c r="T302" s="146">
        <f t="shared" si="76"/>
        <v>5.573631999999999</v>
      </c>
      <c r="U302" s="146">
        <f t="shared" si="76"/>
        <v>5.564368</v>
      </c>
      <c r="V302" s="146">
        <f t="shared" si="76"/>
        <v>5.062336</v>
      </c>
      <c r="W302" s="146">
        <f t="shared" si="76"/>
        <v>5.231039999999999</v>
      </c>
      <c r="X302" s="146">
        <f t="shared" si="76"/>
        <v>5.1824639999999995</v>
      </c>
      <c r="Y302" s="146">
        <f t="shared" si="76"/>
        <v>5.119231999999999</v>
      </c>
      <c r="Z302" s="146">
        <f t="shared" si="76"/>
        <v>5.232895999999999</v>
      </c>
      <c r="AA302" s="146">
        <f t="shared" si="76"/>
        <v>5.20632</v>
      </c>
      <c r="AB302" s="146">
        <f t="shared" si="76"/>
        <v>5.066608</v>
      </c>
      <c r="AC302" s="146">
        <f t="shared" si="76"/>
        <v>5.318864</v>
      </c>
      <c r="AD302" s="146">
        <f t="shared" si="76"/>
        <v>5.097104</v>
      </c>
      <c r="AE302" s="146">
        <f t="shared" si="76"/>
        <v>11.41192</v>
      </c>
      <c r="AF302" s="146">
        <f t="shared" si="76"/>
        <v>11.313936</v>
      </c>
      <c r="AG302" s="146">
        <f t="shared" si="76"/>
        <v>11.46688</v>
      </c>
      <c r="AH302" s="146">
        <f t="shared" si="76"/>
        <v>11.599232</v>
      </c>
      <c r="AI302" s="146">
        <f t="shared" si="76"/>
        <v>11.682128</v>
      </c>
      <c r="AJ302" s="146">
        <f t="shared" si="76"/>
        <v>11.868063999999999</v>
      </c>
      <c r="AK302" s="146">
        <f t="shared" si="76"/>
        <v>11.961312000000001</v>
      </c>
      <c r="AL302" s="146">
        <f t="shared" si="76"/>
        <v>12.101087999999999</v>
      </c>
      <c r="AM302" s="146">
        <f t="shared" si="76"/>
        <v>11.979696</v>
      </c>
      <c r="AO302" s="122">
        <f t="shared" si="54"/>
        <v>2015.04</v>
      </c>
      <c r="AP302" s="143">
        <f t="shared" si="29"/>
        <v>7.149152000000001</v>
      </c>
      <c r="AQ302" s="143">
        <f t="shared" si="30"/>
        <v>5.524032</v>
      </c>
      <c r="AR302" s="143">
        <f t="shared" si="31"/>
        <v>2.9155392</v>
      </c>
      <c r="AS302" s="143">
        <f t="shared" si="32"/>
        <v>11.868063999999999</v>
      </c>
    </row>
    <row r="303" spans="2:45" ht="14.25">
      <c r="B303" s="15">
        <f t="shared" si="51"/>
        <v>2015</v>
      </c>
      <c r="C303" s="10" t="str">
        <f t="shared" si="52"/>
        <v>May</v>
      </c>
      <c r="D303" s="146">
        <f aca="true" t="shared" si="77" ref="D303:AM303">AVERAGE(D291,D279,D267,D255,D255)</f>
        <v>7.1202879999999995</v>
      </c>
      <c r="E303" s="146">
        <f t="shared" si="77"/>
        <v>7.199648000000001</v>
      </c>
      <c r="F303" s="146">
        <f t="shared" si="77"/>
        <v>7.169487999999999</v>
      </c>
      <c r="G303" s="146">
        <f t="shared" si="77"/>
        <v>7.220591999999999</v>
      </c>
      <c r="H303" s="146">
        <f t="shared" si="77"/>
        <v>7.317311999999999</v>
      </c>
      <c r="I303" s="146">
        <f t="shared" si="77"/>
        <v>7.257504</v>
      </c>
      <c r="J303" s="146">
        <f t="shared" si="77"/>
        <v>7.121392</v>
      </c>
      <c r="K303" s="146">
        <f t="shared" si="77"/>
        <v>7.259615999999999</v>
      </c>
      <c r="L303" s="146">
        <f t="shared" si="77"/>
        <v>7.116992000000001</v>
      </c>
      <c r="M303" s="146">
        <f t="shared" si="77"/>
        <v>5.30704</v>
      </c>
      <c r="N303" s="146">
        <f t="shared" si="77"/>
        <v>5.4418239999999996</v>
      </c>
      <c r="O303" s="146">
        <f t="shared" si="77"/>
        <v>5.509008000000001</v>
      </c>
      <c r="P303" s="146">
        <f t="shared" si="77"/>
        <v>5.26704</v>
      </c>
      <c r="Q303" s="146">
        <f t="shared" si="77"/>
        <v>5.407952</v>
      </c>
      <c r="R303" s="146">
        <f t="shared" si="77"/>
        <v>5.4738240000000005</v>
      </c>
      <c r="S303" s="146">
        <f t="shared" si="77"/>
        <v>5.45792</v>
      </c>
      <c r="T303" s="146">
        <f t="shared" si="77"/>
        <v>5.524304</v>
      </c>
      <c r="U303" s="146">
        <f t="shared" si="77"/>
        <v>5.496288</v>
      </c>
      <c r="V303" s="146">
        <f t="shared" si="77"/>
        <v>5.121199999999999</v>
      </c>
      <c r="W303" s="146">
        <f t="shared" si="77"/>
        <v>5.26096</v>
      </c>
      <c r="X303" s="146">
        <f t="shared" si="77"/>
        <v>5.25104</v>
      </c>
      <c r="Y303" s="146">
        <f t="shared" si="77"/>
        <v>5.1455839999999995</v>
      </c>
      <c r="Z303" s="146">
        <f t="shared" si="77"/>
        <v>5.264672</v>
      </c>
      <c r="AA303" s="146">
        <f t="shared" si="77"/>
        <v>5.253328000000001</v>
      </c>
      <c r="AB303" s="146">
        <f t="shared" si="77"/>
        <v>5.13424</v>
      </c>
      <c r="AC303" s="146">
        <f t="shared" si="77"/>
        <v>5.344688</v>
      </c>
      <c r="AD303" s="146">
        <f t="shared" si="77"/>
        <v>5.128640000000001</v>
      </c>
      <c r="AE303" s="146">
        <f t="shared" si="77"/>
        <v>11.742560000000001</v>
      </c>
      <c r="AF303" s="146">
        <f t="shared" si="77"/>
        <v>11.623759999999999</v>
      </c>
      <c r="AG303" s="146">
        <f t="shared" si="77"/>
        <v>11.772256</v>
      </c>
      <c r="AH303" s="146">
        <f t="shared" si="77"/>
        <v>11.898463999999999</v>
      </c>
      <c r="AI303" s="146">
        <f t="shared" si="77"/>
        <v>12.007408000000002</v>
      </c>
      <c r="AJ303" s="146">
        <f t="shared" si="77"/>
        <v>12.211904</v>
      </c>
      <c r="AK303" s="146">
        <f t="shared" si="77"/>
        <v>12.314063999999998</v>
      </c>
      <c r="AL303" s="146">
        <f t="shared" si="77"/>
        <v>12.479952</v>
      </c>
      <c r="AM303" s="146">
        <f t="shared" si="77"/>
        <v>12.317855999999997</v>
      </c>
      <c r="AO303" s="122">
        <f t="shared" si="54"/>
        <v>2015.05</v>
      </c>
      <c r="AP303" s="143">
        <f t="shared" si="29"/>
        <v>7.257504</v>
      </c>
      <c r="AQ303" s="143">
        <f t="shared" si="30"/>
        <v>5.4738240000000005</v>
      </c>
      <c r="AR303" s="143">
        <f t="shared" si="31"/>
        <v>2.941863680000001</v>
      </c>
      <c r="AS303" s="143">
        <f t="shared" si="32"/>
        <v>12.211904</v>
      </c>
    </row>
    <row r="304" spans="2:45" ht="14.25">
      <c r="B304" s="15">
        <f t="shared" si="51"/>
        <v>2015</v>
      </c>
      <c r="C304" s="10" t="str">
        <f t="shared" si="52"/>
        <v>Jun</v>
      </c>
      <c r="D304" s="146">
        <f aca="true" t="shared" si="78" ref="D304:AM304">AVERAGE(D292,D280,D268,D256,D256)</f>
        <v>6.427008000000001</v>
      </c>
      <c r="E304" s="146">
        <f t="shared" si="78"/>
        <v>6.436159999999999</v>
      </c>
      <c r="F304" s="146">
        <f t="shared" si="78"/>
        <v>6.404992</v>
      </c>
      <c r="G304" s="146">
        <f t="shared" si="78"/>
        <v>6.420223999999999</v>
      </c>
      <c r="H304" s="146">
        <f t="shared" si="78"/>
        <v>6.520336</v>
      </c>
      <c r="I304" s="146">
        <f t="shared" si="78"/>
        <v>6.512384</v>
      </c>
      <c r="J304" s="146">
        <f t="shared" si="78"/>
        <v>6.432256</v>
      </c>
      <c r="K304" s="146">
        <f t="shared" si="78"/>
        <v>6.56752</v>
      </c>
      <c r="L304" s="146">
        <f t="shared" si="78"/>
        <v>6.338304</v>
      </c>
      <c r="M304" s="146">
        <f t="shared" si="78"/>
        <v>5.577935999999999</v>
      </c>
      <c r="N304" s="146">
        <f t="shared" si="78"/>
        <v>5.691584000000001</v>
      </c>
      <c r="O304" s="146">
        <f t="shared" si="78"/>
        <v>5.761215999999999</v>
      </c>
      <c r="P304" s="146">
        <f t="shared" si="78"/>
        <v>5.544271999999999</v>
      </c>
      <c r="Q304" s="146">
        <f t="shared" si="78"/>
        <v>5.676736</v>
      </c>
      <c r="R304" s="146">
        <f t="shared" si="78"/>
        <v>5.75736</v>
      </c>
      <c r="S304" s="146">
        <f t="shared" si="78"/>
        <v>5.756367999999999</v>
      </c>
      <c r="T304" s="146">
        <f t="shared" si="78"/>
        <v>5.817648</v>
      </c>
      <c r="U304" s="146">
        <f t="shared" si="78"/>
        <v>5.8027999999999995</v>
      </c>
      <c r="V304" s="146">
        <f t="shared" si="78"/>
        <v>5.267232</v>
      </c>
      <c r="W304" s="146">
        <f t="shared" si="78"/>
        <v>5.4173279999999995</v>
      </c>
      <c r="X304" s="146">
        <f t="shared" si="78"/>
        <v>5.422576</v>
      </c>
      <c r="Y304" s="146">
        <f t="shared" si="78"/>
        <v>5.331552</v>
      </c>
      <c r="Z304" s="146">
        <f t="shared" si="78"/>
        <v>5.456176</v>
      </c>
      <c r="AA304" s="146">
        <f t="shared" si="78"/>
        <v>5.433552</v>
      </c>
      <c r="AB304" s="146">
        <f t="shared" si="78"/>
        <v>5.312464</v>
      </c>
      <c r="AC304" s="146">
        <f t="shared" si="78"/>
        <v>5.5479199999999995</v>
      </c>
      <c r="AD304" s="146">
        <f t="shared" si="78"/>
        <v>5.321648000000001</v>
      </c>
      <c r="AE304" s="146">
        <f t="shared" si="78"/>
        <v>12.105375999999998</v>
      </c>
      <c r="AF304" s="146">
        <f t="shared" si="78"/>
        <v>11.977471999999999</v>
      </c>
      <c r="AG304" s="146">
        <f t="shared" si="78"/>
        <v>12.154576</v>
      </c>
      <c r="AH304" s="146">
        <f t="shared" si="78"/>
        <v>12.255247999999998</v>
      </c>
      <c r="AI304" s="146">
        <f t="shared" si="78"/>
        <v>12.397216</v>
      </c>
      <c r="AJ304" s="146">
        <f t="shared" si="78"/>
        <v>12.596735999999998</v>
      </c>
      <c r="AK304" s="146">
        <f t="shared" si="78"/>
        <v>12.677008</v>
      </c>
      <c r="AL304" s="146">
        <f t="shared" si="78"/>
        <v>12.874656000000002</v>
      </c>
      <c r="AM304" s="146">
        <f t="shared" si="78"/>
        <v>12.678175999999999</v>
      </c>
      <c r="AO304" s="122">
        <f t="shared" si="54"/>
        <v>2015.06</v>
      </c>
      <c r="AP304" s="143">
        <f t="shared" si="29"/>
        <v>6.512384</v>
      </c>
      <c r="AQ304" s="143">
        <f t="shared" si="30"/>
        <v>5.75736</v>
      </c>
      <c r="AR304" s="143">
        <f t="shared" si="31"/>
        <v>3.04278912</v>
      </c>
      <c r="AS304" s="143">
        <f t="shared" si="32"/>
        <v>12.596735999999998</v>
      </c>
    </row>
    <row r="305" spans="2:45" ht="14.25">
      <c r="B305" s="15">
        <f t="shared" si="51"/>
        <v>2015</v>
      </c>
      <c r="C305" s="10" t="str">
        <f t="shared" si="52"/>
        <v>Jul</v>
      </c>
      <c r="D305" s="146">
        <f aca="true" t="shared" si="79" ref="D305:AM305">AVERAGE(D293,D281,D269,D257,D257)</f>
        <v>6.198751999999999</v>
      </c>
      <c r="E305" s="146">
        <f t="shared" si="79"/>
        <v>6.304672000000001</v>
      </c>
      <c r="F305" s="146">
        <f t="shared" si="79"/>
        <v>6.2838080000000005</v>
      </c>
      <c r="G305" s="146">
        <f t="shared" si="79"/>
        <v>6.283424</v>
      </c>
      <c r="H305" s="146">
        <f t="shared" si="79"/>
        <v>6.402928</v>
      </c>
      <c r="I305" s="146">
        <f t="shared" si="79"/>
        <v>6.388751999999999</v>
      </c>
      <c r="J305" s="146">
        <f t="shared" si="79"/>
        <v>6.277728000000001</v>
      </c>
      <c r="K305" s="146">
        <f t="shared" si="79"/>
        <v>6.395072</v>
      </c>
      <c r="L305" s="146">
        <f t="shared" si="79"/>
        <v>6.298208</v>
      </c>
      <c r="M305" s="146">
        <f t="shared" si="79"/>
        <v>5.46992</v>
      </c>
      <c r="N305" s="146">
        <f t="shared" si="79"/>
        <v>5.5723840000000004</v>
      </c>
      <c r="O305" s="146">
        <f t="shared" si="79"/>
        <v>5.633232</v>
      </c>
      <c r="P305" s="146">
        <f t="shared" si="79"/>
        <v>5.426016</v>
      </c>
      <c r="Q305" s="146">
        <f t="shared" si="79"/>
        <v>5.527696000000001</v>
      </c>
      <c r="R305" s="146">
        <f t="shared" si="79"/>
        <v>5.64416</v>
      </c>
      <c r="S305" s="146">
        <f t="shared" si="79"/>
        <v>5.57808</v>
      </c>
      <c r="T305" s="146">
        <f t="shared" si="79"/>
        <v>5.66936</v>
      </c>
      <c r="U305" s="146">
        <f t="shared" si="79"/>
        <v>5.67072</v>
      </c>
      <c r="V305" s="146">
        <f t="shared" si="79"/>
        <v>5.0680320000000005</v>
      </c>
      <c r="W305" s="146">
        <f t="shared" si="79"/>
        <v>5.198015999999999</v>
      </c>
      <c r="X305" s="146">
        <f t="shared" si="79"/>
        <v>5.191167999999999</v>
      </c>
      <c r="Y305" s="146">
        <f t="shared" si="79"/>
        <v>5.118784</v>
      </c>
      <c r="Z305" s="146">
        <f t="shared" si="79"/>
        <v>5.227648</v>
      </c>
      <c r="AA305" s="146">
        <f t="shared" si="79"/>
        <v>5.21336</v>
      </c>
      <c r="AB305" s="146">
        <f t="shared" si="79"/>
        <v>5.061615999999999</v>
      </c>
      <c r="AC305" s="146">
        <f t="shared" si="79"/>
        <v>5.309712</v>
      </c>
      <c r="AD305" s="146">
        <f t="shared" si="79"/>
        <v>5.100944</v>
      </c>
      <c r="AE305" s="146">
        <f t="shared" si="79"/>
        <v>12.037392</v>
      </c>
      <c r="AF305" s="146">
        <f t="shared" si="79"/>
        <v>11.94624</v>
      </c>
      <c r="AG305" s="146">
        <f t="shared" si="79"/>
        <v>12.164608000000001</v>
      </c>
      <c r="AH305" s="146">
        <f t="shared" si="79"/>
        <v>12.18048</v>
      </c>
      <c r="AI305" s="146">
        <f t="shared" si="79"/>
        <v>12.322832000000002</v>
      </c>
      <c r="AJ305" s="146">
        <f t="shared" si="79"/>
        <v>12.500448</v>
      </c>
      <c r="AK305" s="146">
        <f t="shared" si="79"/>
        <v>12.550895999999998</v>
      </c>
      <c r="AL305" s="146">
        <f t="shared" si="79"/>
        <v>12.838767999999998</v>
      </c>
      <c r="AM305" s="146">
        <f t="shared" si="79"/>
        <v>12.630320000000001</v>
      </c>
      <c r="AO305" s="122">
        <f t="shared" si="54"/>
        <v>2015.07</v>
      </c>
      <c r="AP305" s="143">
        <f t="shared" si="29"/>
        <v>6.388751999999999</v>
      </c>
      <c r="AQ305" s="143">
        <f t="shared" si="30"/>
        <v>5.64416</v>
      </c>
      <c r="AR305" s="143">
        <f t="shared" si="31"/>
        <v>2.9194816</v>
      </c>
      <c r="AS305" s="143">
        <f t="shared" si="32"/>
        <v>12.500448</v>
      </c>
    </row>
    <row r="306" spans="2:45" ht="14.25">
      <c r="B306" s="15">
        <f t="shared" si="51"/>
        <v>2015</v>
      </c>
      <c r="C306" s="10" t="str">
        <f t="shared" si="52"/>
        <v>Aug</v>
      </c>
      <c r="D306" s="146">
        <f aca="true" t="shared" si="80" ref="D306:AM306">AVERAGE(D294,D282,D270,D258,D258)</f>
        <v>6.852579541984734</v>
      </c>
      <c r="E306" s="146">
        <f t="shared" si="80"/>
        <v>6.941839999999999</v>
      </c>
      <c r="F306" s="146">
        <f t="shared" si="80"/>
        <v>6.843328</v>
      </c>
      <c r="G306" s="146">
        <f t="shared" si="80"/>
        <v>6.9288479999999995</v>
      </c>
      <c r="H306" s="146">
        <f t="shared" si="80"/>
        <v>7.046704</v>
      </c>
      <c r="I306" s="146">
        <f t="shared" si="80"/>
        <v>7.021136</v>
      </c>
      <c r="J306" s="146">
        <f t="shared" si="80"/>
        <v>6.943088</v>
      </c>
      <c r="K306" s="146">
        <f t="shared" si="80"/>
        <v>7.025983999999999</v>
      </c>
      <c r="L306" s="146">
        <f t="shared" si="80"/>
        <v>6.889024000000001</v>
      </c>
      <c r="M306" s="146">
        <f t="shared" si="80"/>
        <v>5.370336</v>
      </c>
      <c r="N306" s="146">
        <f t="shared" si="80"/>
        <v>5.4967999999999995</v>
      </c>
      <c r="O306" s="146">
        <f t="shared" si="80"/>
        <v>5.547216</v>
      </c>
      <c r="P306" s="146">
        <f t="shared" si="80"/>
        <v>5.359968</v>
      </c>
      <c r="Q306" s="146">
        <f t="shared" si="80"/>
        <v>5.436815999999999</v>
      </c>
      <c r="R306" s="146">
        <f t="shared" si="80"/>
        <v>5.542592000000001</v>
      </c>
      <c r="S306" s="146">
        <f t="shared" si="80"/>
        <v>5.500896</v>
      </c>
      <c r="T306" s="146">
        <f t="shared" si="80"/>
        <v>5.535728</v>
      </c>
      <c r="U306" s="146">
        <f t="shared" si="80"/>
        <v>5.521856</v>
      </c>
      <c r="V306" s="146">
        <f t="shared" si="80"/>
        <v>5.1749920000000005</v>
      </c>
      <c r="W306" s="146">
        <f t="shared" si="80"/>
        <v>5.374943999999999</v>
      </c>
      <c r="X306" s="146">
        <f t="shared" si="80"/>
        <v>5.36144</v>
      </c>
      <c r="Y306" s="146">
        <f t="shared" si="80"/>
        <v>5.232272</v>
      </c>
      <c r="Z306" s="146">
        <f t="shared" si="80"/>
        <v>5.353632</v>
      </c>
      <c r="AA306" s="146">
        <f t="shared" si="80"/>
        <v>5.346448</v>
      </c>
      <c r="AB306" s="146">
        <f t="shared" si="80"/>
        <v>5.1610879999999995</v>
      </c>
      <c r="AC306" s="146">
        <f t="shared" si="80"/>
        <v>5.438783999999999</v>
      </c>
      <c r="AD306" s="146">
        <f t="shared" si="80"/>
        <v>5.114656</v>
      </c>
      <c r="AE306" s="146">
        <f t="shared" si="80"/>
        <v>12.004319999999998</v>
      </c>
      <c r="AF306" s="146">
        <f t="shared" si="80"/>
        <v>11.932112</v>
      </c>
      <c r="AG306" s="146">
        <f t="shared" si="80"/>
        <v>12.101536000000001</v>
      </c>
      <c r="AH306" s="146">
        <f t="shared" si="80"/>
        <v>12.23696</v>
      </c>
      <c r="AI306" s="146">
        <f t="shared" si="80"/>
        <v>12.162544</v>
      </c>
      <c r="AJ306" s="146">
        <f t="shared" si="80"/>
        <v>12.457344</v>
      </c>
      <c r="AK306" s="146">
        <f t="shared" si="80"/>
        <v>12.586063999999999</v>
      </c>
      <c r="AL306" s="146">
        <f t="shared" si="80"/>
        <v>12.758224</v>
      </c>
      <c r="AM306" s="146">
        <f t="shared" si="80"/>
        <v>12.597855999999998</v>
      </c>
      <c r="AO306" s="122">
        <f t="shared" si="54"/>
        <v>2015.08</v>
      </c>
      <c r="AP306" s="143">
        <f t="shared" si="29"/>
        <v>7.021136</v>
      </c>
      <c r="AQ306" s="143">
        <f t="shared" si="30"/>
        <v>5.542592000000001</v>
      </c>
      <c r="AR306" s="143">
        <f t="shared" si="31"/>
        <v>2.9940108800000003</v>
      </c>
      <c r="AS306" s="143">
        <f t="shared" si="32"/>
        <v>12.457344</v>
      </c>
    </row>
    <row r="307" spans="2:45" ht="14.25">
      <c r="B307" s="15">
        <f t="shared" si="51"/>
        <v>2015</v>
      </c>
      <c r="C307" s="10" t="str">
        <f t="shared" si="52"/>
        <v>Sep</v>
      </c>
      <c r="D307" s="146">
        <f aca="true" t="shared" si="81" ref="D307:AM307">AVERAGE(D295,D283,D271,D259,D259)</f>
        <v>6.6319680000000005</v>
      </c>
      <c r="E307" s="146">
        <f t="shared" si="81"/>
        <v>6.7065280000000005</v>
      </c>
      <c r="F307" s="146">
        <f t="shared" si="81"/>
        <v>6.711008</v>
      </c>
      <c r="G307" s="146">
        <f t="shared" si="81"/>
        <v>6.703904</v>
      </c>
      <c r="H307" s="146">
        <f t="shared" si="81"/>
        <v>6.783216</v>
      </c>
      <c r="I307" s="146">
        <f t="shared" si="81"/>
        <v>6.749343999999999</v>
      </c>
      <c r="J307" s="146">
        <f t="shared" si="81"/>
        <v>6.6676</v>
      </c>
      <c r="K307" s="146">
        <f t="shared" si="81"/>
        <v>6.842447999999999</v>
      </c>
      <c r="L307" s="146">
        <f t="shared" si="81"/>
        <v>6.565392</v>
      </c>
      <c r="M307" s="146">
        <f t="shared" si="81"/>
        <v>5.006576000000001</v>
      </c>
      <c r="N307" s="146">
        <f t="shared" si="81"/>
        <v>5.139952</v>
      </c>
      <c r="O307" s="146">
        <f t="shared" si="81"/>
        <v>5.222703999999999</v>
      </c>
      <c r="P307" s="146">
        <f t="shared" si="81"/>
        <v>4.935152</v>
      </c>
      <c r="Q307" s="146">
        <f t="shared" si="81"/>
        <v>5.070607999999998</v>
      </c>
      <c r="R307" s="146">
        <f t="shared" si="81"/>
        <v>5.137055999999999</v>
      </c>
      <c r="S307" s="146">
        <f t="shared" si="81"/>
        <v>5.085232</v>
      </c>
      <c r="T307" s="146">
        <f t="shared" si="81"/>
        <v>5.151792</v>
      </c>
      <c r="U307" s="146">
        <f t="shared" si="81"/>
        <v>5.0909759999999995</v>
      </c>
      <c r="V307" s="146">
        <f t="shared" si="81"/>
        <v>5.1104</v>
      </c>
      <c r="W307" s="146">
        <f t="shared" si="81"/>
        <v>5.315136</v>
      </c>
      <c r="X307" s="146">
        <f t="shared" si="81"/>
        <v>5.309631999999999</v>
      </c>
      <c r="Y307" s="146">
        <f t="shared" si="81"/>
        <v>5.1380479999999995</v>
      </c>
      <c r="Z307" s="146">
        <f t="shared" si="81"/>
        <v>5.291904</v>
      </c>
      <c r="AA307" s="146">
        <f t="shared" si="81"/>
        <v>5.248624</v>
      </c>
      <c r="AB307" s="146">
        <f t="shared" si="81"/>
        <v>5.103856</v>
      </c>
      <c r="AC307" s="146">
        <f t="shared" si="81"/>
        <v>5.374544000000001</v>
      </c>
      <c r="AD307" s="146">
        <f t="shared" si="81"/>
        <v>5.042832</v>
      </c>
      <c r="AE307" s="146">
        <f t="shared" si="81"/>
        <v>10.776304</v>
      </c>
      <c r="AF307" s="146">
        <f t="shared" si="81"/>
        <v>10.71072</v>
      </c>
      <c r="AG307" s="146">
        <f t="shared" si="81"/>
        <v>10.907919999999999</v>
      </c>
      <c r="AH307" s="146">
        <f t="shared" si="81"/>
        <v>10.944655999999998</v>
      </c>
      <c r="AI307" s="146">
        <f t="shared" si="81"/>
        <v>11.079584</v>
      </c>
      <c r="AJ307" s="146">
        <f t="shared" si="81"/>
        <v>11.24504</v>
      </c>
      <c r="AK307" s="146">
        <f t="shared" si="81"/>
        <v>11.196720000000001</v>
      </c>
      <c r="AL307" s="146">
        <f t="shared" si="81"/>
        <v>11.527312</v>
      </c>
      <c r="AM307" s="146">
        <f t="shared" si="81"/>
        <v>11.361647999999999</v>
      </c>
      <c r="AO307" s="122">
        <f t="shared" si="54"/>
        <v>2015.09</v>
      </c>
      <c r="AP307" s="143">
        <f t="shared" si="29"/>
        <v>6.749343999999999</v>
      </c>
      <c r="AQ307" s="143">
        <f t="shared" si="30"/>
        <v>5.137055999999999</v>
      </c>
      <c r="AR307" s="143">
        <f t="shared" si="31"/>
        <v>2.9392294400000005</v>
      </c>
      <c r="AS307" s="143">
        <f t="shared" si="32"/>
        <v>11.24504</v>
      </c>
    </row>
    <row r="308" spans="2:45" ht="14.25">
      <c r="B308" s="15">
        <f t="shared" si="51"/>
        <v>2015</v>
      </c>
      <c r="C308" s="10" t="str">
        <f t="shared" si="52"/>
        <v>Oct</v>
      </c>
      <c r="D308" s="146">
        <f aca="true" t="shared" si="82" ref="D308:AM308">AVERAGE(D296,D284,D272,D260,D260)</f>
        <v>6.141104</v>
      </c>
      <c r="E308" s="146">
        <f t="shared" si="82"/>
        <v>6.217967999999999</v>
      </c>
      <c r="F308" s="146">
        <f t="shared" si="82"/>
        <v>6.209007999999999</v>
      </c>
      <c r="G308" s="146">
        <f t="shared" si="82"/>
        <v>6.24568</v>
      </c>
      <c r="H308" s="146">
        <f t="shared" si="82"/>
        <v>6.333056000000001</v>
      </c>
      <c r="I308" s="146">
        <f t="shared" si="82"/>
        <v>6.263776</v>
      </c>
      <c r="J308" s="146">
        <f t="shared" si="82"/>
        <v>6.128431999999999</v>
      </c>
      <c r="K308" s="146">
        <f t="shared" si="82"/>
        <v>6.254272</v>
      </c>
      <c r="L308" s="146">
        <f t="shared" si="82"/>
        <v>6.085744</v>
      </c>
      <c r="M308" s="146">
        <f t="shared" si="82"/>
        <v>5.026064</v>
      </c>
      <c r="N308" s="146">
        <f t="shared" si="82"/>
        <v>5.155983999999999</v>
      </c>
      <c r="O308" s="146">
        <f t="shared" si="82"/>
        <v>5.216463999999999</v>
      </c>
      <c r="P308" s="146">
        <f t="shared" si="82"/>
        <v>4.942352</v>
      </c>
      <c r="Q308" s="146">
        <f t="shared" si="82"/>
        <v>5.117744</v>
      </c>
      <c r="R308" s="146">
        <f t="shared" si="82"/>
        <v>5.224448000000001</v>
      </c>
      <c r="S308" s="146">
        <f t="shared" si="82"/>
        <v>5.144976</v>
      </c>
      <c r="T308" s="146">
        <f t="shared" si="82"/>
        <v>5.149888</v>
      </c>
      <c r="U308" s="146">
        <f t="shared" si="82"/>
        <v>5.167168</v>
      </c>
      <c r="V308" s="146">
        <f t="shared" si="82"/>
        <v>4.867616</v>
      </c>
      <c r="W308" s="146">
        <f t="shared" si="82"/>
        <v>5.029967999999999</v>
      </c>
      <c r="X308" s="146">
        <f t="shared" si="82"/>
        <v>5.07368</v>
      </c>
      <c r="Y308" s="146">
        <f t="shared" si="82"/>
        <v>4.900016</v>
      </c>
      <c r="Z308" s="146">
        <f t="shared" si="82"/>
        <v>5.069392000000001</v>
      </c>
      <c r="AA308" s="146">
        <f t="shared" si="82"/>
        <v>5.0314239999999995</v>
      </c>
      <c r="AB308" s="146">
        <f t="shared" si="82"/>
        <v>4.871728000000001</v>
      </c>
      <c r="AC308" s="146">
        <f t="shared" si="82"/>
        <v>5.152976</v>
      </c>
      <c r="AD308" s="146">
        <f t="shared" si="82"/>
        <v>4.8440319999999994</v>
      </c>
      <c r="AE308" s="146">
        <f t="shared" si="82"/>
        <v>10.342384</v>
      </c>
      <c r="AF308" s="146">
        <f t="shared" si="82"/>
        <v>10.327231999999999</v>
      </c>
      <c r="AG308" s="146">
        <f t="shared" si="82"/>
        <v>10.549184</v>
      </c>
      <c r="AH308" s="146">
        <f t="shared" si="82"/>
        <v>10.573568</v>
      </c>
      <c r="AI308" s="146">
        <f t="shared" si="82"/>
        <v>10.633231999999998</v>
      </c>
      <c r="AJ308" s="146">
        <f t="shared" si="82"/>
        <v>10.849152</v>
      </c>
      <c r="AK308" s="146">
        <f t="shared" si="82"/>
        <v>10.887247999999998</v>
      </c>
      <c r="AL308" s="146">
        <f t="shared" si="82"/>
        <v>11.011408</v>
      </c>
      <c r="AM308" s="146">
        <f t="shared" si="82"/>
        <v>10.87008</v>
      </c>
      <c r="AO308" s="122">
        <f t="shared" si="54"/>
        <v>2015.1</v>
      </c>
      <c r="AP308" s="143">
        <f t="shared" si="29"/>
        <v>6.263776</v>
      </c>
      <c r="AQ308" s="143">
        <f t="shared" si="30"/>
        <v>5.224448000000001</v>
      </c>
      <c r="AR308" s="143">
        <f t="shared" si="31"/>
        <v>2.81759744</v>
      </c>
      <c r="AS308" s="143">
        <f t="shared" si="32"/>
        <v>10.849152</v>
      </c>
    </row>
    <row r="309" spans="2:45" ht="14.25">
      <c r="B309" s="15">
        <f t="shared" si="51"/>
        <v>2015</v>
      </c>
      <c r="C309" s="10" t="str">
        <f t="shared" si="52"/>
        <v>Nov</v>
      </c>
      <c r="D309" s="146">
        <f aca="true" t="shared" si="83" ref="D309:AM309">AVERAGE(D297,D285,D273,D261,D261)</f>
        <v>6.11008</v>
      </c>
      <c r="E309" s="146">
        <f t="shared" si="83"/>
        <v>6.1808</v>
      </c>
      <c r="F309" s="146">
        <f t="shared" si="83"/>
        <v>6.148032</v>
      </c>
      <c r="G309" s="146">
        <f t="shared" si="83"/>
        <v>6.189696</v>
      </c>
      <c r="H309" s="146">
        <f t="shared" si="83"/>
        <v>6.307712</v>
      </c>
      <c r="I309" s="146">
        <f t="shared" si="83"/>
        <v>6.248112000000001</v>
      </c>
      <c r="J309" s="146">
        <f t="shared" si="83"/>
        <v>6.148096</v>
      </c>
      <c r="K309" s="146">
        <f t="shared" si="83"/>
        <v>6.260431999999999</v>
      </c>
      <c r="L309" s="146">
        <f t="shared" si="83"/>
        <v>6.066624</v>
      </c>
      <c r="M309" s="146">
        <f t="shared" si="83"/>
        <v>5.165808</v>
      </c>
      <c r="N309" s="146">
        <f t="shared" si="83"/>
        <v>5.296176000000001</v>
      </c>
      <c r="O309" s="146">
        <f t="shared" si="83"/>
        <v>5.345136</v>
      </c>
      <c r="P309" s="146">
        <f t="shared" si="83"/>
        <v>5.1350880000000005</v>
      </c>
      <c r="Q309" s="146">
        <f t="shared" si="83"/>
        <v>5.277839999999999</v>
      </c>
      <c r="R309" s="146">
        <f t="shared" si="83"/>
        <v>5.326944</v>
      </c>
      <c r="S309" s="146">
        <f t="shared" si="83"/>
        <v>5.237808</v>
      </c>
      <c r="T309" s="146">
        <f t="shared" si="83"/>
        <v>5.328432000000001</v>
      </c>
      <c r="U309" s="146">
        <f t="shared" si="83"/>
        <v>5.21936</v>
      </c>
      <c r="V309" s="146">
        <f t="shared" si="83"/>
        <v>4.904415999999999</v>
      </c>
      <c r="W309" s="146">
        <f t="shared" si="83"/>
        <v>5.068944</v>
      </c>
      <c r="X309" s="146">
        <f t="shared" si="83"/>
        <v>5.112656</v>
      </c>
      <c r="Y309" s="146">
        <f t="shared" si="83"/>
        <v>4.962864000000001</v>
      </c>
      <c r="Z309" s="146">
        <f t="shared" si="83"/>
        <v>5.115344</v>
      </c>
      <c r="AA309" s="146">
        <f t="shared" si="83"/>
        <v>5.07584</v>
      </c>
      <c r="AB309" s="146">
        <f t="shared" si="83"/>
        <v>4.91384</v>
      </c>
      <c r="AC309" s="146">
        <f t="shared" si="83"/>
        <v>5.216464</v>
      </c>
      <c r="AD309" s="146">
        <f t="shared" si="83"/>
        <v>4.933376</v>
      </c>
      <c r="AE309" s="146">
        <f t="shared" si="83"/>
        <v>10.361568</v>
      </c>
      <c r="AF309" s="146">
        <f t="shared" si="83"/>
        <v>10.292352000000003</v>
      </c>
      <c r="AG309" s="146">
        <f t="shared" si="83"/>
        <v>10.453488</v>
      </c>
      <c r="AH309" s="146">
        <f t="shared" si="83"/>
        <v>10.551456</v>
      </c>
      <c r="AI309" s="146">
        <f t="shared" si="83"/>
        <v>10.646063999999999</v>
      </c>
      <c r="AJ309" s="146">
        <f t="shared" si="83"/>
        <v>10.756960000000001</v>
      </c>
      <c r="AK309" s="146">
        <f t="shared" si="83"/>
        <v>10.876080000000002</v>
      </c>
      <c r="AL309" s="146">
        <f t="shared" si="83"/>
        <v>10.986208000000001</v>
      </c>
      <c r="AM309" s="146">
        <f t="shared" si="83"/>
        <v>10.806624000000001</v>
      </c>
      <c r="AO309" s="122">
        <f t="shared" si="54"/>
        <v>2015.11</v>
      </c>
      <c r="AP309" s="143">
        <f t="shared" si="29"/>
        <v>6.248112000000001</v>
      </c>
      <c r="AQ309" s="143">
        <f t="shared" si="30"/>
        <v>5.326944</v>
      </c>
      <c r="AR309" s="143">
        <f t="shared" si="31"/>
        <v>2.8424704000000003</v>
      </c>
      <c r="AS309" s="143">
        <f t="shared" si="32"/>
        <v>10.756960000000001</v>
      </c>
    </row>
    <row r="310" spans="2:45" ht="14.25">
      <c r="B310" s="15">
        <f t="shared" si="51"/>
        <v>2015</v>
      </c>
      <c r="C310" s="10" t="str">
        <f t="shared" si="52"/>
        <v>Dec</v>
      </c>
      <c r="D310" s="146">
        <f aca="true" t="shared" si="84" ref="D310:AM310">AVERAGE(D298,D286,D274,D262,D262)</f>
        <v>6.1625376</v>
      </c>
      <c r="E310" s="146">
        <f t="shared" si="84"/>
        <v>6.20256</v>
      </c>
      <c r="F310" s="146">
        <f t="shared" si="84"/>
        <v>6.2111232</v>
      </c>
      <c r="G310" s="146">
        <f t="shared" si="84"/>
        <v>6.257068799999999</v>
      </c>
      <c r="H310" s="146">
        <f t="shared" si="84"/>
        <v>6.320796800000001</v>
      </c>
      <c r="I310" s="146">
        <f t="shared" si="84"/>
        <v>6.1851808</v>
      </c>
      <c r="J310" s="146">
        <f t="shared" si="84"/>
        <v>6.282928</v>
      </c>
      <c r="K310" s="146">
        <f t="shared" si="84"/>
        <v>6.149558399999999</v>
      </c>
      <c r="L310" s="146">
        <f t="shared" si="84"/>
        <v>6.185392</v>
      </c>
      <c r="M310" s="146">
        <f t="shared" si="84"/>
        <v>4.019664000000001</v>
      </c>
      <c r="N310" s="146">
        <f t="shared" si="84"/>
        <v>4.121232</v>
      </c>
      <c r="O310" s="146">
        <f t="shared" si="84"/>
        <v>4.2966816</v>
      </c>
      <c r="P310" s="146">
        <f t="shared" si="84"/>
        <v>4.011452799999999</v>
      </c>
      <c r="Q310" s="146">
        <f t="shared" si="84"/>
        <v>4.1315712</v>
      </c>
      <c r="R310" s="146">
        <f t="shared" si="84"/>
        <v>4.1578783999999995</v>
      </c>
      <c r="S310" s="146">
        <f t="shared" si="84"/>
        <v>4.102956799999999</v>
      </c>
      <c r="T310" s="146">
        <f t="shared" si="84"/>
        <v>4.0806112</v>
      </c>
      <c r="U310" s="146">
        <f t="shared" si="84"/>
        <v>4.149750399999999</v>
      </c>
      <c r="V310" s="146">
        <f t="shared" si="84"/>
        <v>3.6567005440000004</v>
      </c>
      <c r="W310" s="146">
        <f t="shared" si="84"/>
        <v>3.8054783999999997</v>
      </c>
      <c r="X310" s="146">
        <f t="shared" si="84"/>
        <v>3.8138202879999996</v>
      </c>
      <c r="Y310" s="146">
        <f t="shared" si="84"/>
        <v>3.7142054399999997</v>
      </c>
      <c r="Z310" s="146">
        <f t="shared" si="84"/>
        <v>3.8547424</v>
      </c>
      <c r="AA310" s="146">
        <f t="shared" si="84"/>
        <v>3.789257472</v>
      </c>
      <c r="AB310" s="146">
        <f t="shared" si="84"/>
        <v>3.7224618240000007</v>
      </c>
      <c r="AC310" s="146">
        <f t="shared" si="84"/>
        <v>3.867180416</v>
      </c>
      <c r="AD310" s="146">
        <f t="shared" si="84"/>
        <v>3.7248248320000004</v>
      </c>
      <c r="AE310" s="146">
        <f t="shared" si="84"/>
        <v>9.889417599999998</v>
      </c>
      <c r="AF310" s="146">
        <f t="shared" si="84"/>
        <v>9.779484799999999</v>
      </c>
      <c r="AG310" s="146">
        <f t="shared" si="84"/>
        <v>9.901020800000001</v>
      </c>
      <c r="AH310" s="146">
        <f t="shared" si="84"/>
        <v>10.1132928</v>
      </c>
      <c r="AI310" s="146">
        <f t="shared" si="84"/>
        <v>10.223235200000001</v>
      </c>
      <c r="AJ310" s="146">
        <f t="shared" si="84"/>
        <v>10.2649376</v>
      </c>
      <c r="AK310" s="146">
        <f t="shared" si="84"/>
        <v>10.346038400000001</v>
      </c>
      <c r="AL310" s="146">
        <f t="shared" si="84"/>
        <v>10.4672416</v>
      </c>
      <c r="AM310" s="146">
        <f t="shared" si="84"/>
        <v>10.3607552</v>
      </c>
      <c r="AO310" s="122">
        <f t="shared" si="54"/>
        <v>2015.12</v>
      </c>
      <c r="AP310" s="143">
        <f t="shared" si="29"/>
        <v>6.1851808</v>
      </c>
      <c r="AQ310" s="143">
        <f t="shared" si="30"/>
        <v>4.1578783999999995</v>
      </c>
      <c r="AR310" s="143">
        <f t="shared" si="31"/>
        <v>2.12198418432</v>
      </c>
      <c r="AS310" s="143">
        <f t="shared" si="32"/>
        <v>10.2649376</v>
      </c>
    </row>
  </sheetData>
  <sheetProtection sheet="1"/>
  <printOptions/>
  <pageMargins left="0.5" right="0.5" top="0.5" bottom="0.5" header="0" footer="0"/>
  <pageSetup horizontalDpi="200" verticalDpi="2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12"/>
  <sheetViews>
    <sheetView showOutlineSymbols="0" zoomScale="87" zoomScaleNormal="87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8.6640625" defaultRowHeight="15"/>
  <cols>
    <col min="1" max="1" width="4.6640625" style="1" customWidth="1"/>
    <col min="2" max="2" width="12.77734375" style="2" customWidth="1"/>
    <col min="3" max="8" width="8.6640625" style="2" customWidth="1"/>
    <col min="9" max="16384" width="8.6640625" style="2" customWidth="1"/>
  </cols>
  <sheetData>
    <row r="2" spans="2:7" ht="15.75">
      <c r="B2" s="3" t="s">
        <v>78</v>
      </c>
      <c r="G2" s="8"/>
    </row>
    <row r="3" spans="2:7" ht="15.75">
      <c r="B3" s="17" t="s">
        <v>226</v>
      </c>
      <c r="C3" s="136" t="s">
        <v>225</v>
      </c>
      <c r="D3" s="17"/>
      <c r="E3" s="16"/>
      <c r="G3" s="8"/>
    </row>
    <row r="4" spans="3:7" ht="15">
      <c r="C4" s="4">
        <v>2011</v>
      </c>
      <c r="D4" s="4">
        <v>2011</v>
      </c>
      <c r="E4" s="4">
        <v>2011</v>
      </c>
      <c r="F4" s="4">
        <v>2011</v>
      </c>
      <c r="G4" s="4">
        <v>2011</v>
      </c>
    </row>
    <row r="5" spans="3:7" ht="15">
      <c r="C5" s="4" t="s">
        <v>40</v>
      </c>
      <c r="D5" s="4" t="s">
        <v>43</v>
      </c>
      <c r="E5" s="4" t="s">
        <v>45</v>
      </c>
      <c r="F5" s="4" t="s">
        <v>50</v>
      </c>
      <c r="G5" s="4" t="s">
        <v>45</v>
      </c>
    </row>
    <row r="6" spans="3:7" ht="15">
      <c r="C6" s="4" t="s">
        <v>20</v>
      </c>
      <c r="D6" s="4" t="s">
        <v>20</v>
      </c>
      <c r="E6" s="4" t="s">
        <v>20</v>
      </c>
      <c r="F6" s="4" t="s">
        <v>20</v>
      </c>
      <c r="G6" s="4" t="s">
        <v>184</v>
      </c>
    </row>
    <row r="7" spans="2:7" ht="15">
      <c r="B7" s="5" t="s">
        <v>79</v>
      </c>
      <c r="C7" s="132">
        <v>3.11</v>
      </c>
      <c r="D7" s="133">
        <v>2.05</v>
      </c>
      <c r="E7" s="129">
        <f aca="true" t="shared" si="0" ref="E7:E38">G7*0.56</f>
        <v>1.8648000000000002</v>
      </c>
      <c r="F7" s="133">
        <v>4.96</v>
      </c>
      <c r="G7" s="133">
        <v>3.33</v>
      </c>
    </row>
    <row r="8" spans="2:7" ht="15">
      <c r="B8" s="6" t="s">
        <v>80</v>
      </c>
      <c r="C8" s="134">
        <v>3.08</v>
      </c>
      <c r="D8" s="135">
        <v>2.02</v>
      </c>
      <c r="E8" s="130">
        <f t="shared" si="0"/>
        <v>1.8704</v>
      </c>
      <c r="F8" s="135">
        <v>4.97</v>
      </c>
      <c r="G8" s="135">
        <v>3.34</v>
      </c>
    </row>
    <row r="9" spans="2:7" ht="15">
      <c r="B9" s="6" t="s">
        <v>81</v>
      </c>
      <c r="C9" s="134">
        <v>3.33</v>
      </c>
      <c r="D9" s="135">
        <v>2.03</v>
      </c>
      <c r="E9" s="130">
        <f t="shared" si="0"/>
        <v>1.9152000000000002</v>
      </c>
      <c r="F9" s="135">
        <v>4.98</v>
      </c>
      <c r="G9" s="135">
        <v>3.42</v>
      </c>
    </row>
    <row r="10" spans="2:7" ht="15">
      <c r="B10" s="2" t="s">
        <v>82</v>
      </c>
      <c r="C10" s="134">
        <v>3.08</v>
      </c>
      <c r="D10" s="135">
        <v>2.13</v>
      </c>
      <c r="E10" s="130">
        <f t="shared" si="0"/>
        <v>1.8816000000000002</v>
      </c>
      <c r="F10" s="135">
        <v>4.96</v>
      </c>
      <c r="G10" s="135">
        <v>3.36</v>
      </c>
    </row>
    <row r="11" spans="2:7" ht="15">
      <c r="B11" s="2" t="s">
        <v>83</v>
      </c>
      <c r="C11" s="134">
        <v>3.06</v>
      </c>
      <c r="D11" s="135">
        <v>2.05</v>
      </c>
      <c r="E11" s="130">
        <f t="shared" si="0"/>
        <v>1.8648000000000002</v>
      </c>
      <c r="F11" s="135">
        <v>4.84</v>
      </c>
      <c r="G11" s="135">
        <v>3.33</v>
      </c>
    </row>
    <row r="12" spans="2:7" ht="15">
      <c r="B12" s="6" t="s">
        <v>84</v>
      </c>
      <c r="C12" s="134">
        <v>3.11</v>
      </c>
      <c r="D12" s="135">
        <v>2.04</v>
      </c>
      <c r="E12" s="130">
        <f t="shared" si="0"/>
        <v>1.9152000000000002</v>
      </c>
      <c r="F12" s="135">
        <v>4.96</v>
      </c>
      <c r="G12" s="135">
        <v>3.42</v>
      </c>
    </row>
    <row r="13" spans="2:7" ht="15">
      <c r="B13" s="6" t="s">
        <v>85</v>
      </c>
      <c r="C13" s="134">
        <v>3.15</v>
      </c>
      <c r="D13" s="135">
        <v>1.87</v>
      </c>
      <c r="E13" s="130">
        <f t="shared" si="0"/>
        <v>1.8256000000000001</v>
      </c>
      <c r="F13" s="135">
        <v>4.92</v>
      </c>
      <c r="G13" s="135">
        <v>3.26</v>
      </c>
    </row>
    <row r="14" spans="2:7" ht="15">
      <c r="B14" s="6" t="s">
        <v>86</v>
      </c>
      <c r="C14" s="134">
        <v>3.11</v>
      </c>
      <c r="D14" s="135">
        <v>2.05</v>
      </c>
      <c r="E14" s="130">
        <f t="shared" si="0"/>
        <v>1.9152000000000002</v>
      </c>
      <c r="F14" s="135">
        <v>4.96</v>
      </c>
      <c r="G14" s="135">
        <v>3.42</v>
      </c>
    </row>
    <row r="15" spans="2:7" ht="15">
      <c r="B15" s="6" t="s">
        <v>87</v>
      </c>
      <c r="C15" s="134">
        <v>3.12</v>
      </c>
      <c r="D15" s="135">
        <v>2.05</v>
      </c>
      <c r="E15" s="130">
        <f t="shared" si="0"/>
        <v>1.8760000000000003</v>
      </c>
      <c r="F15" s="135">
        <v>5</v>
      </c>
      <c r="G15" s="135">
        <v>3.35</v>
      </c>
    </row>
    <row r="16" spans="2:7" ht="15">
      <c r="B16" s="2" t="s">
        <v>88</v>
      </c>
      <c r="C16" s="134">
        <v>3.1</v>
      </c>
      <c r="D16" s="135">
        <v>2.11</v>
      </c>
      <c r="E16" s="130">
        <f t="shared" si="0"/>
        <v>1.9488</v>
      </c>
      <c r="F16" s="135">
        <v>4.93</v>
      </c>
      <c r="G16" s="135">
        <v>3.48</v>
      </c>
    </row>
    <row r="17" spans="2:7" ht="15">
      <c r="B17" s="2" t="s">
        <v>89</v>
      </c>
      <c r="C17" s="134">
        <v>3.1</v>
      </c>
      <c r="D17" s="135">
        <v>2.1</v>
      </c>
      <c r="E17" s="130">
        <f t="shared" si="0"/>
        <v>1.9544000000000004</v>
      </c>
      <c r="F17" s="135">
        <v>4.96</v>
      </c>
      <c r="G17" s="135">
        <v>3.49</v>
      </c>
    </row>
    <row r="18" spans="2:7" ht="15">
      <c r="B18" s="2" t="s">
        <v>90</v>
      </c>
      <c r="C18" s="134">
        <v>2.97</v>
      </c>
      <c r="D18" s="135">
        <v>1.95</v>
      </c>
      <c r="E18" s="130">
        <f t="shared" si="0"/>
        <v>1.7864000000000002</v>
      </c>
      <c r="F18" s="135">
        <v>4.65</v>
      </c>
      <c r="G18" s="135">
        <v>3.19</v>
      </c>
    </row>
    <row r="19" spans="2:7" ht="15">
      <c r="B19" s="2" t="s">
        <v>91</v>
      </c>
      <c r="C19" s="134">
        <v>2.95</v>
      </c>
      <c r="D19" s="135">
        <v>2.15</v>
      </c>
      <c r="E19" s="130">
        <f t="shared" si="0"/>
        <v>1.9544000000000004</v>
      </c>
      <c r="F19" s="135">
        <v>4.87</v>
      </c>
      <c r="G19" s="135">
        <v>3.49</v>
      </c>
    </row>
    <row r="20" spans="2:7" ht="15">
      <c r="B20" s="2" t="s">
        <v>92</v>
      </c>
      <c r="C20" s="134">
        <v>3.06</v>
      </c>
      <c r="D20" s="135">
        <v>1.95</v>
      </c>
      <c r="E20" s="130">
        <f t="shared" si="0"/>
        <v>1.8536000000000001</v>
      </c>
      <c r="F20" s="135">
        <v>4.89</v>
      </c>
      <c r="G20" s="135">
        <v>3.31</v>
      </c>
    </row>
    <row r="21" spans="2:7" ht="15">
      <c r="B21" s="2" t="s">
        <v>93</v>
      </c>
      <c r="C21" s="134">
        <v>3.08</v>
      </c>
      <c r="D21" s="135">
        <v>1.97</v>
      </c>
      <c r="E21" s="130">
        <f t="shared" si="0"/>
        <v>1.8648000000000002</v>
      </c>
      <c r="F21" s="135">
        <v>4.9</v>
      </c>
      <c r="G21" s="135">
        <v>3.33</v>
      </c>
    </row>
    <row r="22" spans="2:7" ht="15">
      <c r="B22" s="6" t="s">
        <v>94</v>
      </c>
      <c r="C22" s="134">
        <v>3.07</v>
      </c>
      <c r="D22" s="135">
        <v>1.98</v>
      </c>
      <c r="E22" s="130">
        <f t="shared" si="0"/>
        <v>1.8760000000000003</v>
      </c>
      <c r="F22" s="135">
        <v>4.99</v>
      </c>
      <c r="G22" s="135">
        <v>3.35</v>
      </c>
    </row>
    <row r="23" spans="2:7" ht="15">
      <c r="B23" s="2" t="s">
        <v>95</v>
      </c>
      <c r="C23" s="134">
        <v>2.98</v>
      </c>
      <c r="D23" s="135">
        <v>2.16</v>
      </c>
      <c r="E23" s="130">
        <f t="shared" si="0"/>
        <v>1.9264000000000001</v>
      </c>
      <c r="F23" s="135">
        <v>4.89</v>
      </c>
      <c r="G23" s="135">
        <v>3.44</v>
      </c>
    </row>
    <row r="24" spans="2:7" ht="15">
      <c r="B24" s="2" t="s">
        <v>96</v>
      </c>
      <c r="C24" s="134">
        <v>3.09</v>
      </c>
      <c r="D24" s="135">
        <v>2.09</v>
      </c>
      <c r="E24" s="130">
        <f t="shared" si="0"/>
        <v>1.9432000000000003</v>
      </c>
      <c r="F24" s="135">
        <v>4.96</v>
      </c>
      <c r="G24" s="135">
        <v>3.47</v>
      </c>
    </row>
    <row r="25" spans="2:7" ht="15">
      <c r="B25" s="6" t="s">
        <v>97</v>
      </c>
      <c r="C25" s="134">
        <v>3.1</v>
      </c>
      <c r="D25" s="135">
        <v>2.07</v>
      </c>
      <c r="E25" s="130">
        <f t="shared" si="0"/>
        <v>1.9600000000000002</v>
      </c>
      <c r="F25" s="135">
        <v>4.99</v>
      </c>
      <c r="G25" s="135">
        <v>3.5</v>
      </c>
    </row>
    <row r="26" spans="2:7" ht="15">
      <c r="B26" s="2" t="s">
        <v>98</v>
      </c>
      <c r="C26" s="134">
        <v>2.96</v>
      </c>
      <c r="D26" s="135">
        <v>1.94</v>
      </c>
      <c r="E26" s="130">
        <f t="shared" si="0"/>
        <v>1.7808000000000002</v>
      </c>
      <c r="F26" s="135">
        <v>4.68</v>
      </c>
      <c r="G26" s="135">
        <v>3.18</v>
      </c>
    </row>
    <row r="27" spans="2:7" ht="15">
      <c r="B27" s="2" t="s">
        <v>99</v>
      </c>
      <c r="C27" s="134">
        <v>3.15</v>
      </c>
      <c r="D27" s="135">
        <v>2.03</v>
      </c>
      <c r="E27" s="130">
        <f t="shared" si="0"/>
        <v>1.8536000000000001</v>
      </c>
      <c r="F27" s="135">
        <v>4.9</v>
      </c>
      <c r="G27" s="135">
        <v>3.31</v>
      </c>
    </row>
    <row r="28" spans="2:7" ht="15">
      <c r="B28" s="6" t="s">
        <v>100</v>
      </c>
      <c r="C28" s="134">
        <v>3.17</v>
      </c>
      <c r="D28" s="135">
        <v>1.87</v>
      </c>
      <c r="E28" s="130">
        <f t="shared" si="0"/>
        <v>1.8648000000000002</v>
      </c>
      <c r="F28" s="135">
        <v>5</v>
      </c>
      <c r="G28" s="135">
        <v>3.33</v>
      </c>
    </row>
    <row r="29" spans="2:7" ht="15">
      <c r="B29" s="2" t="s">
        <v>101</v>
      </c>
      <c r="C29" s="134">
        <v>3.18</v>
      </c>
      <c r="D29" s="135">
        <v>1.97</v>
      </c>
      <c r="E29" s="130">
        <f t="shared" si="0"/>
        <v>1.9096000000000002</v>
      </c>
      <c r="F29" s="135">
        <v>4.95</v>
      </c>
      <c r="G29" s="135">
        <v>3.41</v>
      </c>
    </row>
    <row r="30" spans="2:7" ht="15">
      <c r="B30" s="2" t="s">
        <v>102</v>
      </c>
      <c r="C30" s="134">
        <v>3.04</v>
      </c>
      <c r="D30" s="135">
        <v>2.09</v>
      </c>
      <c r="E30" s="130">
        <f t="shared" si="0"/>
        <v>1.8984000000000003</v>
      </c>
      <c r="F30" s="135">
        <v>4.86</v>
      </c>
      <c r="G30" s="135">
        <v>3.39</v>
      </c>
    </row>
    <row r="31" spans="2:7" ht="15">
      <c r="B31" s="6" t="s">
        <v>103</v>
      </c>
      <c r="C31" s="134">
        <v>3.1</v>
      </c>
      <c r="D31" s="135">
        <v>2.09</v>
      </c>
      <c r="E31" s="130">
        <f t="shared" si="0"/>
        <v>1.9488</v>
      </c>
      <c r="F31" s="135">
        <v>4.93</v>
      </c>
      <c r="G31" s="135">
        <v>3.48</v>
      </c>
    </row>
    <row r="32" spans="2:7" ht="15">
      <c r="B32" s="2" t="s">
        <v>104</v>
      </c>
      <c r="C32" s="134">
        <v>3.08</v>
      </c>
      <c r="D32" s="135">
        <v>2.02</v>
      </c>
      <c r="E32" s="130">
        <f t="shared" si="0"/>
        <v>1.8368</v>
      </c>
      <c r="F32" s="135">
        <v>4.78</v>
      </c>
      <c r="G32" s="135">
        <v>3.28</v>
      </c>
    </row>
    <row r="33" spans="2:7" ht="15">
      <c r="B33" s="2" t="s">
        <v>105</v>
      </c>
      <c r="C33" s="134">
        <v>3.09</v>
      </c>
      <c r="D33" s="135">
        <v>2.05</v>
      </c>
      <c r="E33" s="130">
        <f t="shared" si="0"/>
        <v>1.8760000000000003</v>
      </c>
      <c r="F33" s="135">
        <v>4.88</v>
      </c>
      <c r="G33" s="135">
        <v>3.35</v>
      </c>
    </row>
    <row r="34" spans="2:7" ht="15">
      <c r="B34" s="2" t="s">
        <v>106</v>
      </c>
      <c r="C34" s="134">
        <v>2.95</v>
      </c>
      <c r="D34" s="135">
        <v>2.17</v>
      </c>
      <c r="E34" s="130">
        <f t="shared" si="0"/>
        <v>1.9152000000000002</v>
      </c>
      <c r="F34" s="135">
        <v>4.83</v>
      </c>
      <c r="G34" s="135">
        <v>3.42</v>
      </c>
    </row>
    <row r="35" spans="2:7" ht="15">
      <c r="B35" s="2" t="s">
        <v>107</v>
      </c>
      <c r="C35" s="134">
        <v>2.96</v>
      </c>
      <c r="D35" s="135">
        <v>2.13</v>
      </c>
      <c r="E35" s="130">
        <f t="shared" si="0"/>
        <v>1.9544000000000004</v>
      </c>
      <c r="F35" s="135">
        <v>4.85</v>
      </c>
      <c r="G35" s="135">
        <v>3.49</v>
      </c>
    </row>
    <row r="36" spans="2:7" ht="15">
      <c r="B36" s="2" t="s">
        <v>108</v>
      </c>
      <c r="C36" s="134">
        <v>3.12</v>
      </c>
      <c r="D36" s="135">
        <v>1.97</v>
      </c>
      <c r="E36" s="130">
        <f t="shared" si="0"/>
        <v>1.8424000000000003</v>
      </c>
      <c r="F36" s="135">
        <v>4.97</v>
      </c>
      <c r="G36" s="135">
        <v>3.29</v>
      </c>
    </row>
    <row r="37" spans="2:7" ht="15">
      <c r="B37" s="2" t="s">
        <v>109</v>
      </c>
      <c r="C37" s="134">
        <v>3.08</v>
      </c>
      <c r="D37" s="135">
        <v>1.97</v>
      </c>
      <c r="E37" s="130">
        <f t="shared" si="0"/>
        <v>1.8536000000000001</v>
      </c>
      <c r="F37" s="135">
        <v>4.91</v>
      </c>
      <c r="G37" s="135">
        <v>3.31</v>
      </c>
    </row>
    <row r="38" spans="2:7" ht="15">
      <c r="B38" s="2" t="s">
        <v>110</v>
      </c>
      <c r="C38" s="134">
        <v>2.98</v>
      </c>
      <c r="D38" s="135">
        <v>2.02</v>
      </c>
      <c r="E38" s="130">
        <f t="shared" si="0"/>
        <v>1.8200000000000003</v>
      </c>
      <c r="F38" s="135">
        <v>4.75</v>
      </c>
      <c r="G38" s="135">
        <v>3.25</v>
      </c>
    </row>
    <row r="39" spans="2:7" ht="15">
      <c r="B39" s="2" t="s">
        <v>111</v>
      </c>
      <c r="C39" s="134">
        <v>2.99</v>
      </c>
      <c r="D39" s="135">
        <v>2</v>
      </c>
      <c r="E39" s="130">
        <f aca="true" t="shared" si="1" ref="E39:E102">G39*0.56</f>
        <v>1.8088000000000002</v>
      </c>
      <c r="F39" s="135">
        <v>4.73</v>
      </c>
      <c r="G39" s="135">
        <v>3.23</v>
      </c>
    </row>
    <row r="40" spans="2:7" ht="15">
      <c r="B40" s="2" t="s">
        <v>112</v>
      </c>
      <c r="C40" s="134">
        <v>2.94</v>
      </c>
      <c r="D40" s="135">
        <v>2.15</v>
      </c>
      <c r="E40" s="130">
        <f t="shared" si="1"/>
        <v>1.9712000000000003</v>
      </c>
      <c r="F40" s="135">
        <v>4.83</v>
      </c>
      <c r="G40" s="135">
        <v>3.52</v>
      </c>
    </row>
    <row r="41" spans="2:7" ht="15">
      <c r="B41" s="2" t="s">
        <v>113</v>
      </c>
      <c r="C41" s="134">
        <v>2.96</v>
      </c>
      <c r="D41" s="135">
        <v>2.13</v>
      </c>
      <c r="E41" s="130">
        <f t="shared" si="1"/>
        <v>1.9656</v>
      </c>
      <c r="F41" s="135">
        <v>4.84</v>
      </c>
      <c r="G41" s="135">
        <v>3.51</v>
      </c>
    </row>
    <row r="42" spans="2:7" ht="15">
      <c r="B42" s="2" t="s">
        <v>114</v>
      </c>
      <c r="C42" s="134">
        <v>2.9</v>
      </c>
      <c r="D42" s="135">
        <v>2.08</v>
      </c>
      <c r="E42" s="130">
        <f t="shared" si="1"/>
        <v>1.8984000000000003</v>
      </c>
      <c r="F42" s="135">
        <v>4.73</v>
      </c>
      <c r="G42" s="135">
        <v>3.39</v>
      </c>
    </row>
    <row r="43" spans="2:7" ht="15">
      <c r="B43" s="6" t="s">
        <v>115</v>
      </c>
      <c r="C43" s="134">
        <v>3.05</v>
      </c>
      <c r="D43" s="135">
        <v>2.07</v>
      </c>
      <c r="E43" s="130">
        <f t="shared" si="1"/>
        <v>1.9152000000000002</v>
      </c>
      <c r="F43" s="135">
        <v>4.96</v>
      </c>
      <c r="G43" s="135">
        <v>3.42</v>
      </c>
    </row>
    <row r="44" spans="2:7" ht="15">
      <c r="B44" s="2" t="s">
        <v>116</v>
      </c>
      <c r="C44" s="134">
        <v>2.91</v>
      </c>
      <c r="D44" s="135">
        <v>2.06</v>
      </c>
      <c r="E44" s="130">
        <f t="shared" si="1"/>
        <v>1.9432000000000003</v>
      </c>
      <c r="F44" s="135">
        <v>4.81</v>
      </c>
      <c r="G44" s="135">
        <v>3.47</v>
      </c>
    </row>
    <row r="45" spans="2:7" ht="15">
      <c r="B45" s="2" t="s">
        <v>117</v>
      </c>
      <c r="C45" s="134">
        <v>3.08</v>
      </c>
      <c r="D45" s="135">
        <v>2.14</v>
      </c>
      <c r="E45" s="130">
        <f t="shared" si="1"/>
        <v>1.9320000000000004</v>
      </c>
      <c r="F45" s="135">
        <v>4.96</v>
      </c>
      <c r="G45" s="135">
        <v>3.45</v>
      </c>
    </row>
    <row r="46" spans="2:7" ht="15">
      <c r="B46" s="2" t="s">
        <v>118</v>
      </c>
      <c r="C46" s="134">
        <v>3.1</v>
      </c>
      <c r="D46" s="135">
        <v>2.01</v>
      </c>
      <c r="E46" s="130">
        <f t="shared" si="1"/>
        <v>1.9096000000000002</v>
      </c>
      <c r="F46" s="135">
        <v>4.97</v>
      </c>
      <c r="G46" s="135">
        <v>3.41</v>
      </c>
    </row>
    <row r="47" spans="2:7" ht="15">
      <c r="B47" s="2" t="s">
        <v>119</v>
      </c>
      <c r="C47" s="134">
        <v>2.99</v>
      </c>
      <c r="D47" s="135">
        <v>2.16</v>
      </c>
      <c r="E47" s="130">
        <f t="shared" si="1"/>
        <v>1.988</v>
      </c>
      <c r="F47" s="135">
        <v>4.84</v>
      </c>
      <c r="G47" s="135">
        <v>3.55</v>
      </c>
    </row>
    <row r="48" spans="2:7" ht="15">
      <c r="B48" s="2" t="s">
        <v>120</v>
      </c>
      <c r="C48" s="134">
        <v>2.99</v>
      </c>
      <c r="D48" s="135">
        <v>2.12</v>
      </c>
      <c r="E48" s="130">
        <f t="shared" si="1"/>
        <v>1.9264000000000001</v>
      </c>
      <c r="F48" s="135">
        <v>4.85</v>
      </c>
      <c r="G48" s="135">
        <v>3.44</v>
      </c>
    </row>
    <row r="49" spans="2:7" ht="15">
      <c r="B49" s="2" t="s">
        <v>121</v>
      </c>
      <c r="C49" s="134">
        <v>3.12</v>
      </c>
      <c r="D49" s="135">
        <v>1.94</v>
      </c>
      <c r="E49" s="130">
        <f t="shared" si="1"/>
        <v>1.9376000000000002</v>
      </c>
      <c r="F49" s="135">
        <v>4.89</v>
      </c>
      <c r="G49" s="135">
        <v>3.46</v>
      </c>
    </row>
    <row r="50" spans="2:7" ht="15">
      <c r="B50" s="2" t="s">
        <v>122</v>
      </c>
      <c r="C50" s="134">
        <v>3.21</v>
      </c>
      <c r="D50" s="135">
        <v>1.96</v>
      </c>
      <c r="E50" s="130">
        <f t="shared" si="1"/>
        <v>1.9544000000000004</v>
      </c>
      <c r="F50" s="135">
        <v>4.98</v>
      </c>
      <c r="G50" s="135">
        <v>3.49</v>
      </c>
    </row>
    <row r="51" spans="2:7" ht="15">
      <c r="B51" s="2" t="s">
        <v>123</v>
      </c>
      <c r="C51" s="134">
        <v>3.08</v>
      </c>
      <c r="D51" s="135">
        <v>1.98</v>
      </c>
      <c r="E51" s="130">
        <f t="shared" si="1"/>
        <v>1.8200000000000003</v>
      </c>
      <c r="F51" s="135">
        <v>4.84</v>
      </c>
      <c r="G51" s="135">
        <v>3.25</v>
      </c>
    </row>
    <row r="52" spans="2:7" ht="15">
      <c r="B52" s="6" t="s">
        <v>124</v>
      </c>
      <c r="C52" s="134">
        <v>3.16</v>
      </c>
      <c r="D52" s="135">
        <v>1.98</v>
      </c>
      <c r="E52" s="130">
        <f t="shared" si="1"/>
        <v>1.9208000000000003</v>
      </c>
      <c r="F52" s="135">
        <v>4.96</v>
      </c>
      <c r="G52" s="135">
        <v>3.43</v>
      </c>
    </row>
    <row r="53" spans="2:7" ht="15">
      <c r="B53" s="2" t="s">
        <v>125</v>
      </c>
      <c r="C53" s="134">
        <v>2.94</v>
      </c>
      <c r="D53" s="135">
        <v>2.07</v>
      </c>
      <c r="E53" s="130">
        <f t="shared" si="1"/>
        <v>1.9488</v>
      </c>
      <c r="F53" s="135">
        <v>4.81</v>
      </c>
      <c r="G53" s="135">
        <v>3.48</v>
      </c>
    </row>
    <row r="54" spans="2:7" ht="15">
      <c r="B54" s="2" t="s">
        <v>126</v>
      </c>
      <c r="C54" s="134">
        <v>3.1</v>
      </c>
      <c r="D54" s="135">
        <v>2.09</v>
      </c>
      <c r="E54" s="130">
        <f t="shared" si="1"/>
        <v>1.8816000000000002</v>
      </c>
      <c r="F54" s="135">
        <v>4.96</v>
      </c>
      <c r="G54" s="135">
        <v>3.36</v>
      </c>
    </row>
    <row r="55" spans="2:7" ht="15">
      <c r="B55" s="2" t="s">
        <v>127</v>
      </c>
      <c r="C55" s="134">
        <v>3.01</v>
      </c>
      <c r="D55" s="135">
        <v>2.09</v>
      </c>
      <c r="E55" s="130">
        <f t="shared" si="1"/>
        <v>1.9264000000000001</v>
      </c>
      <c r="F55" s="135">
        <v>4.89</v>
      </c>
      <c r="G55" s="135">
        <v>3.44</v>
      </c>
    </row>
    <row r="56" spans="2:7" ht="15">
      <c r="B56" s="2" t="s">
        <v>128</v>
      </c>
      <c r="C56" s="134">
        <v>3.11</v>
      </c>
      <c r="D56" s="135">
        <v>2.1</v>
      </c>
      <c r="E56" s="130">
        <f t="shared" si="1"/>
        <v>1.9488</v>
      </c>
      <c r="F56" s="135">
        <v>4.99</v>
      </c>
      <c r="G56" s="135">
        <v>3.48</v>
      </c>
    </row>
    <row r="57" spans="2:7" ht="15">
      <c r="B57" s="2" t="s">
        <v>129</v>
      </c>
      <c r="C57" s="134">
        <v>2.94</v>
      </c>
      <c r="D57" s="135">
        <v>2.04</v>
      </c>
      <c r="E57" s="130">
        <f t="shared" si="1"/>
        <v>1.9040000000000001</v>
      </c>
      <c r="F57" s="135">
        <v>4.82</v>
      </c>
      <c r="G57" s="135">
        <v>3.4</v>
      </c>
    </row>
    <row r="58" spans="2:7" ht="15">
      <c r="B58" s="2" t="s">
        <v>130</v>
      </c>
      <c r="C58" s="134">
        <v>3.45</v>
      </c>
      <c r="D58" s="135">
        <v>2.05</v>
      </c>
      <c r="E58" s="130">
        <f t="shared" si="1"/>
        <v>1.9544000000000004</v>
      </c>
      <c r="F58" s="135">
        <v>5.13</v>
      </c>
      <c r="G58" s="135">
        <v>3.49</v>
      </c>
    </row>
    <row r="59" spans="2:7" ht="15">
      <c r="B59" s="2" t="s">
        <v>131</v>
      </c>
      <c r="C59" s="134">
        <v>3.09</v>
      </c>
      <c r="D59" s="135">
        <v>1.97</v>
      </c>
      <c r="E59" s="130">
        <f t="shared" si="1"/>
        <v>1.8760000000000003</v>
      </c>
      <c r="F59" s="135">
        <v>4.85</v>
      </c>
      <c r="G59" s="135">
        <v>3.35</v>
      </c>
    </row>
    <row r="60" spans="2:7" ht="15">
      <c r="B60" s="6" t="s">
        <v>132</v>
      </c>
      <c r="C60" s="134">
        <v>3.07</v>
      </c>
      <c r="D60" s="135">
        <v>1.98</v>
      </c>
      <c r="E60" s="130">
        <f t="shared" si="1"/>
        <v>1.8760000000000003</v>
      </c>
      <c r="F60" s="135">
        <v>4.93</v>
      </c>
      <c r="G60" s="135">
        <v>3.35</v>
      </c>
    </row>
    <row r="61" spans="2:7" ht="15">
      <c r="B61" s="2" t="s">
        <v>133</v>
      </c>
      <c r="C61" s="134">
        <v>2.99</v>
      </c>
      <c r="D61" s="135">
        <v>2.03</v>
      </c>
      <c r="E61" s="130">
        <f t="shared" si="1"/>
        <v>1.8200000000000003</v>
      </c>
      <c r="F61" s="135">
        <v>4.73</v>
      </c>
      <c r="G61" s="135">
        <v>3.25</v>
      </c>
    </row>
    <row r="62" spans="2:7" ht="15">
      <c r="B62" s="6" t="s">
        <v>134</v>
      </c>
      <c r="C62" s="134">
        <v>3.13</v>
      </c>
      <c r="D62" s="135">
        <v>2.02</v>
      </c>
      <c r="E62" s="130">
        <f t="shared" si="1"/>
        <v>1.8872000000000002</v>
      </c>
      <c r="F62" s="135">
        <v>5.07</v>
      </c>
      <c r="G62" s="135">
        <v>3.37</v>
      </c>
    </row>
    <row r="63" spans="2:7" ht="15">
      <c r="B63" s="2" t="s">
        <v>135</v>
      </c>
      <c r="C63" s="134">
        <v>3.15</v>
      </c>
      <c r="D63" s="135">
        <v>1.99</v>
      </c>
      <c r="E63" s="130">
        <f t="shared" si="1"/>
        <v>1.9096000000000002</v>
      </c>
      <c r="F63" s="135">
        <v>4.94</v>
      </c>
      <c r="G63" s="135">
        <v>3.41</v>
      </c>
    </row>
    <row r="64" spans="2:7" ht="15">
      <c r="B64" s="2" t="s">
        <v>136</v>
      </c>
      <c r="C64" s="134">
        <v>3.13</v>
      </c>
      <c r="D64" s="135">
        <v>2.05</v>
      </c>
      <c r="E64" s="130">
        <f t="shared" si="1"/>
        <v>1.8984000000000003</v>
      </c>
      <c r="F64" s="135">
        <v>4.92</v>
      </c>
      <c r="G64" s="135">
        <v>3.39</v>
      </c>
    </row>
    <row r="65" spans="2:7" ht="15">
      <c r="B65" s="6" t="s">
        <v>137</v>
      </c>
      <c r="C65" s="134">
        <v>3.12</v>
      </c>
      <c r="D65" s="135">
        <v>1.84</v>
      </c>
      <c r="E65" s="130">
        <f t="shared" si="1"/>
        <v>1.8256000000000001</v>
      </c>
      <c r="F65" s="135">
        <v>4.91</v>
      </c>
      <c r="G65" s="135">
        <v>3.26</v>
      </c>
    </row>
    <row r="66" spans="2:7" ht="15">
      <c r="B66" s="2" t="s">
        <v>138</v>
      </c>
      <c r="C66" s="134">
        <v>2.94</v>
      </c>
      <c r="D66" s="135">
        <v>2.13</v>
      </c>
      <c r="E66" s="130">
        <f t="shared" si="1"/>
        <v>1.9992</v>
      </c>
      <c r="F66" s="135">
        <v>4.84</v>
      </c>
      <c r="G66" s="135">
        <v>3.57</v>
      </c>
    </row>
    <row r="67" spans="2:7" ht="15">
      <c r="B67" s="2" t="s">
        <v>139</v>
      </c>
      <c r="C67" s="134">
        <v>3.18</v>
      </c>
      <c r="D67" s="135">
        <v>1.97</v>
      </c>
      <c r="E67" s="130">
        <f t="shared" si="1"/>
        <v>1.8704</v>
      </c>
      <c r="F67" s="135">
        <v>4.92</v>
      </c>
      <c r="G67" s="135">
        <v>3.34</v>
      </c>
    </row>
    <row r="68" spans="2:7" ht="15">
      <c r="B68" s="2" t="s">
        <v>140</v>
      </c>
      <c r="C68" s="134">
        <v>3.08</v>
      </c>
      <c r="D68" s="135">
        <v>1.91</v>
      </c>
      <c r="E68" s="130">
        <f t="shared" si="1"/>
        <v>1.8704</v>
      </c>
      <c r="F68" s="135">
        <v>4.87</v>
      </c>
      <c r="G68" s="135">
        <v>3.34</v>
      </c>
    </row>
    <row r="69" spans="2:7" ht="15">
      <c r="B69" s="2" t="s">
        <v>141</v>
      </c>
      <c r="C69" s="134">
        <v>3.11</v>
      </c>
      <c r="D69" s="135">
        <v>2.1</v>
      </c>
      <c r="E69" s="130">
        <f t="shared" si="1"/>
        <v>1.9712000000000003</v>
      </c>
      <c r="F69" s="135">
        <v>4.99</v>
      </c>
      <c r="G69" s="135">
        <v>3.52</v>
      </c>
    </row>
    <row r="70" spans="2:7" ht="15">
      <c r="B70" s="2" t="s">
        <v>142</v>
      </c>
      <c r="C70" s="134">
        <v>3.09</v>
      </c>
      <c r="D70" s="135">
        <v>2.02</v>
      </c>
      <c r="E70" s="130">
        <f t="shared" si="1"/>
        <v>1.8144000000000002</v>
      </c>
      <c r="F70" s="135">
        <v>5.01</v>
      </c>
      <c r="G70" s="135">
        <v>3.24</v>
      </c>
    </row>
    <row r="71" spans="2:7" ht="15">
      <c r="B71" s="2" t="s">
        <v>143</v>
      </c>
      <c r="C71" s="134">
        <v>2.95</v>
      </c>
      <c r="D71" s="135">
        <v>2.22</v>
      </c>
      <c r="E71" s="130">
        <f t="shared" si="1"/>
        <v>1.9768000000000001</v>
      </c>
      <c r="F71" s="135">
        <v>4.8</v>
      </c>
      <c r="G71" s="135">
        <v>3.53</v>
      </c>
    </row>
    <row r="72" spans="2:7" ht="15">
      <c r="B72" s="6" t="s">
        <v>144</v>
      </c>
      <c r="C72" s="134">
        <v>3.13</v>
      </c>
      <c r="D72" s="135">
        <v>1.86</v>
      </c>
      <c r="E72" s="130">
        <f t="shared" si="1"/>
        <v>1.8256000000000001</v>
      </c>
      <c r="F72" s="135">
        <v>4.89</v>
      </c>
      <c r="G72" s="135">
        <v>3.26</v>
      </c>
    </row>
    <row r="73" spans="2:7" ht="15">
      <c r="B73" s="2" t="s">
        <v>145</v>
      </c>
      <c r="C73" s="134">
        <v>3.05</v>
      </c>
      <c r="D73" s="135">
        <v>2.08</v>
      </c>
      <c r="E73" s="130">
        <f t="shared" si="1"/>
        <v>1.9040000000000001</v>
      </c>
      <c r="F73" s="135">
        <v>5.01</v>
      </c>
      <c r="G73" s="135">
        <v>3.4</v>
      </c>
    </row>
    <row r="74" spans="2:7" ht="15">
      <c r="B74" s="2" t="s">
        <v>146</v>
      </c>
      <c r="C74" s="134">
        <v>2.99</v>
      </c>
      <c r="D74" s="135">
        <v>2.03</v>
      </c>
      <c r="E74" s="130">
        <f t="shared" si="1"/>
        <v>1.8424000000000003</v>
      </c>
      <c r="F74" s="135">
        <v>4.85</v>
      </c>
      <c r="G74" s="135">
        <v>3.29</v>
      </c>
    </row>
    <row r="75" spans="2:7" ht="15">
      <c r="B75" s="2" t="s">
        <v>147</v>
      </c>
      <c r="C75" s="134">
        <v>2.96</v>
      </c>
      <c r="D75" s="135">
        <v>1.96</v>
      </c>
      <c r="E75" s="130">
        <f t="shared" si="1"/>
        <v>1.7472000000000003</v>
      </c>
      <c r="F75" s="135">
        <v>4.69</v>
      </c>
      <c r="G75" s="135">
        <v>3.12</v>
      </c>
    </row>
    <row r="76" spans="2:7" ht="15">
      <c r="B76" s="2" t="s">
        <v>148</v>
      </c>
      <c r="C76" s="134">
        <v>3.16</v>
      </c>
      <c r="D76" s="135">
        <v>1.96</v>
      </c>
      <c r="E76" s="130">
        <f t="shared" si="1"/>
        <v>1.8928</v>
      </c>
      <c r="F76" s="135">
        <v>4.97</v>
      </c>
      <c r="G76" s="135">
        <v>3.38</v>
      </c>
    </row>
    <row r="77" spans="2:7" ht="15">
      <c r="B77" s="2" t="s">
        <v>149</v>
      </c>
      <c r="C77" s="134">
        <v>3.06</v>
      </c>
      <c r="D77" s="135">
        <v>2.01</v>
      </c>
      <c r="E77" s="130">
        <f t="shared" si="1"/>
        <v>1.8088000000000002</v>
      </c>
      <c r="F77" s="135">
        <v>4.85</v>
      </c>
      <c r="G77" s="135">
        <v>3.23</v>
      </c>
    </row>
    <row r="78" spans="2:7" ht="15">
      <c r="B78" s="2" t="s">
        <v>150</v>
      </c>
      <c r="C78" s="134">
        <v>3.12</v>
      </c>
      <c r="D78" s="135">
        <v>2</v>
      </c>
      <c r="E78" s="130">
        <f t="shared" si="1"/>
        <v>1.8928</v>
      </c>
      <c r="F78" s="135">
        <v>4.9</v>
      </c>
      <c r="G78" s="135">
        <v>3.38</v>
      </c>
    </row>
    <row r="79" spans="2:7" ht="15">
      <c r="B79" s="2" t="s">
        <v>151</v>
      </c>
      <c r="C79" s="134">
        <v>3.01</v>
      </c>
      <c r="D79" s="135">
        <v>2.03</v>
      </c>
      <c r="E79" s="130">
        <f t="shared" si="1"/>
        <v>1.9040000000000001</v>
      </c>
      <c r="F79" s="135">
        <v>4.83</v>
      </c>
      <c r="G79" s="135">
        <v>3.4</v>
      </c>
    </row>
    <row r="80" spans="2:7" ht="15">
      <c r="B80" s="2" t="s">
        <v>152</v>
      </c>
      <c r="C80" s="134">
        <v>2.97</v>
      </c>
      <c r="D80" s="135">
        <v>1.94</v>
      </c>
      <c r="E80" s="130">
        <f t="shared" si="1"/>
        <v>1.7528000000000001</v>
      </c>
      <c r="F80" s="135">
        <v>4.73</v>
      </c>
      <c r="G80" s="135">
        <v>3.13</v>
      </c>
    </row>
    <row r="81" spans="2:7" ht="15">
      <c r="B81" s="6" t="s">
        <v>153</v>
      </c>
      <c r="C81" s="134">
        <v>3.1</v>
      </c>
      <c r="D81" s="135">
        <v>1.91</v>
      </c>
      <c r="E81" s="130">
        <f t="shared" si="1"/>
        <v>1.848</v>
      </c>
      <c r="F81" s="135">
        <v>4.88</v>
      </c>
      <c r="G81" s="135">
        <v>3.3</v>
      </c>
    </row>
    <row r="82" spans="2:7" ht="15">
      <c r="B82" s="2" t="s">
        <v>154</v>
      </c>
      <c r="C82" s="134">
        <v>3.05</v>
      </c>
      <c r="D82" s="135">
        <v>2.09</v>
      </c>
      <c r="E82" s="130">
        <f t="shared" si="1"/>
        <v>1.8760000000000003</v>
      </c>
      <c r="F82" s="135">
        <v>4.95</v>
      </c>
      <c r="G82" s="135">
        <v>3.35</v>
      </c>
    </row>
    <row r="83" spans="2:7" ht="15">
      <c r="B83" s="2" t="s">
        <v>155</v>
      </c>
      <c r="C83" s="134">
        <v>2.96</v>
      </c>
      <c r="D83" s="135">
        <v>1.97</v>
      </c>
      <c r="E83" s="130">
        <f t="shared" si="1"/>
        <v>1.7976</v>
      </c>
      <c r="F83" s="135">
        <v>4.68</v>
      </c>
      <c r="G83" s="135">
        <v>3.21</v>
      </c>
    </row>
    <row r="84" spans="2:7" ht="15">
      <c r="B84" s="2" t="s">
        <v>156</v>
      </c>
      <c r="C84" s="134">
        <v>3.15</v>
      </c>
      <c r="D84" s="135">
        <v>2.01</v>
      </c>
      <c r="E84" s="130">
        <f t="shared" si="1"/>
        <v>1.9432000000000003</v>
      </c>
      <c r="F84" s="135">
        <v>4.96</v>
      </c>
      <c r="G84" s="135">
        <v>3.47</v>
      </c>
    </row>
    <row r="85" spans="2:7" ht="15">
      <c r="B85" s="2" t="s">
        <v>157</v>
      </c>
      <c r="C85" s="134">
        <v>3.05</v>
      </c>
      <c r="D85" s="135">
        <v>1.93</v>
      </c>
      <c r="E85" s="130">
        <f t="shared" si="1"/>
        <v>1.8144000000000002</v>
      </c>
      <c r="F85" s="135">
        <v>4.83</v>
      </c>
      <c r="G85" s="135">
        <v>3.24</v>
      </c>
    </row>
    <row r="86" spans="2:7" ht="15">
      <c r="B86" s="2" t="s">
        <v>158</v>
      </c>
      <c r="C86" s="134">
        <v>3.11</v>
      </c>
      <c r="D86" s="135">
        <v>1.99</v>
      </c>
      <c r="E86" s="130">
        <f t="shared" si="1"/>
        <v>1.8704</v>
      </c>
      <c r="F86" s="135">
        <v>4.91</v>
      </c>
      <c r="G86" s="135">
        <v>3.34</v>
      </c>
    </row>
    <row r="87" spans="2:7" ht="15">
      <c r="B87" s="2" t="s">
        <v>159</v>
      </c>
      <c r="C87" s="134">
        <v>3.07</v>
      </c>
      <c r="D87" s="135">
        <v>1.94</v>
      </c>
      <c r="E87" s="130">
        <f t="shared" si="1"/>
        <v>1.848</v>
      </c>
      <c r="F87" s="135">
        <v>4.91</v>
      </c>
      <c r="G87" s="135">
        <v>3.3</v>
      </c>
    </row>
    <row r="88" spans="2:7" ht="15">
      <c r="B88" s="2" t="s">
        <v>160</v>
      </c>
      <c r="C88" s="134">
        <v>3.05</v>
      </c>
      <c r="D88" s="135">
        <v>2</v>
      </c>
      <c r="E88" s="130">
        <f t="shared" si="1"/>
        <v>1.7976</v>
      </c>
      <c r="F88" s="135">
        <v>4.75</v>
      </c>
      <c r="G88" s="135">
        <v>3.21</v>
      </c>
    </row>
    <row r="89" spans="2:7" ht="15">
      <c r="B89" s="2" t="s">
        <v>161</v>
      </c>
      <c r="C89" s="134">
        <v>3.05</v>
      </c>
      <c r="D89" s="135">
        <v>2.02</v>
      </c>
      <c r="E89" s="130">
        <f t="shared" si="1"/>
        <v>1.8368</v>
      </c>
      <c r="F89" s="135">
        <v>4.84</v>
      </c>
      <c r="G89" s="135">
        <v>3.28</v>
      </c>
    </row>
    <row r="90" spans="2:7" ht="15">
      <c r="B90" s="2" t="s">
        <v>162</v>
      </c>
      <c r="C90" s="134">
        <v>3.1</v>
      </c>
      <c r="D90" s="135">
        <v>2.03</v>
      </c>
      <c r="E90" s="130">
        <f t="shared" si="1"/>
        <v>1.8200000000000003</v>
      </c>
      <c r="F90" s="135">
        <v>4.81</v>
      </c>
      <c r="G90" s="135">
        <v>3.25</v>
      </c>
    </row>
    <row r="91" spans="2:7" ht="15">
      <c r="B91" s="2" t="s">
        <v>163</v>
      </c>
      <c r="C91" s="134">
        <v>3.18</v>
      </c>
      <c r="D91" s="135">
        <v>2.03</v>
      </c>
      <c r="E91" s="130">
        <f t="shared" si="1"/>
        <v>1.9208000000000003</v>
      </c>
      <c r="F91" s="135">
        <v>5</v>
      </c>
      <c r="G91" s="135">
        <v>3.43</v>
      </c>
    </row>
    <row r="92" spans="2:7" ht="15">
      <c r="B92" s="2" t="s">
        <v>164</v>
      </c>
      <c r="C92" s="134">
        <v>2.93</v>
      </c>
      <c r="D92" s="135">
        <v>2.07</v>
      </c>
      <c r="E92" s="130">
        <f t="shared" si="1"/>
        <v>1.8760000000000003</v>
      </c>
      <c r="F92" s="135">
        <v>4.81</v>
      </c>
      <c r="G92" s="135">
        <v>3.35</v>
      </c>
    </row>
    <row r="93" spans="2:7" ht="15">
      <c r="B93" s="2" t="s">
        <v>165</v>
      </c>
      <c r="C93" s="134">
        <v>3.18</v>
      </c>
      <c r="D93" s="135">
        <v>2.06</v>
      </c>
      <c r="E93" s="130">
        <f t="shared" si="1"/>
        <v>1.9656</v>
      </c>
      <c r="F93" s="135">
        <v>5.06</v>
      </c>
      <c r="G93" s="135">
        <v>3.51</v>
      </c>
    </row>
    <row r="94" spans="2:7" ht="15">
      <c r="B94" s="2" t="s">
        <v>166</v>
      </c>
      <c r="C94" s="134">
        <v>3</v>
      </c>
      <c r="D94" s="135">
        <v>2.21</v>
      </c>
      <c r="E94" s="130">
        <f t="shared" si="1"/>
        <v>2.0608000000000004</v>
      </c>
      <c r="F94" s="135">
        <v>4.85</v>
      </c>
      <c r="G94" s="135">
        <v>3.68</v>
      </c>
    </row>
    <row r="95" spans="2:7" ht="15">
      <c r="B95" s="6" t="s">
        <v>167</v>
      </c>
      <c r="C95" s="134">
        <v>3.18</v>
      </c>
      <c r="D95" s="135">
        <v>2.01</v>
      </c>
      <c r="E95" s="130">
        <f t="shared" si="1"/>
        <v>1.9712000000000003</v>
      </c>
      <c r="F95" s="135">
        <v>5.07</v>
      </c>
      <c r="G95" s="135">
        <v>3.52</v>
      </c>
    </row>
    <row r="96" spans="2:7" ht="15">
      <c r="B96" s="2" t="s">
        <v>168</v>
      </c>
      <c r="C96" s="134">
        <v>2.95</v>
      </c>
      <c r="D96" s="135">
        <v>1.96</v>
      </c>
      <c r="E96" s="130">
        <f t="shared" si="1"/>
        <v>1.8032000000000004</v>
      </c>
      <c r="F96" s="135">
        <v>4.68</v>
      </c>
      <c r="G96" s="135">
        <v>3.22</v>
      </c>
    </row>
    <row r="97" spans="2:7" ht="15">
      <c r="B97" s="2" t="s">
        <v>169</v>
      </c>
      <c r="C97" s="134">
        <v>2.96</v>
      </c>
      <c r="D97" s="135">
        <v>1.97</v>
      </c>
      <c r="E97" s="130">
        <f t="shared" si="1"/>
        <v>1.7808000000000002</v>
      </c>
      <c r="F97" s="135">
        <v>4.7</v>
      </c>
      <c r="G97" s="135">
        <v>3.18</v>
      </c>
    </row>
    <row r="98" spans="2:7" ht="15">
      <c r="B98" s="2" t="s">
        <v>170</v>
      </c>
      <c r="C98" s="134">
        <v>3.06</v>
      </c>
      <c r="D98" s="135">
        <v>1.94</v>
      </c>
      <c r="E98" s="130">
        <f t="shared" si="1"/>
        <v>1.7976</v>
      </c>
      <c r="F98" s="135">
        <v>4.77</v>
      </c>
      <c r="G98" s="135">
        <v>3.21</v>
      </c>
    </row>
    <row r="99" spans="2:7" ht="15">
      <c r="B99" s="2" t="s">
        <v>171</v>
      </c>
      <c r="C99" s="134">
        <v>3.07</v>
      </c>
      <c r="D99" s="135">
        <v>2.05</v>
      </c>
      <c r="E99" s="130">
        <f t="shared" si="1"/>
        <v>1.8704</v>
      </c>
      <c r="F99" s="135">
        <v>4.89</v>
      </c>
      <c r="G99" s="135">
        <v>3.34</v>
      </c>
    </row>
    <row r="100" spans="2:7" ht="15">
      <c r="B100" s="2" t="s">
        <v>172</v>
      </c>
      <c r="C100" s="134">
        <v>2.96</v>
      </c>
      <c r="D100" s="135">
        <v>2.16</v>
      </c>
      <c r="E100" s="130">
        <f t="shared" si="1"/>
        <v>1.9656</v>
      </c>
      <c r="F100" s="135">
        <v>4.81</v>
      </c>
      <c r="G100" s="135">
        <v>3.51</v>
      </c>
    </row>
    <row r="101" spans="2:7" ht="15">
      <c r="B101" s="2" t="s">
        <v>173</v>
      </c>
      <c r="C101" s="134">
        <v>2.97</v>
      </c>
      <c r="D101" s="135">
        <v>2.16</v>
      </c>
      <c r="E101" s="130">
        <f t="shared" si="1"/>
        <v>2.0048000000000004</v>
      </c>
      <c r="F101" s="135">
        <v>4.81</v>
      </c>
      <c r="G101" s="135">
        <v>3.58</v>
      </c>
    </row>
    <row r="102" spans="2:7" ht="15">
      <c r="B102" s="2" t="s">
        <v>174</v>
      </c>
      <c r="C102" s="134">
        <v>3.11</v>
      </c>
      <c r="D102" s="135">
        <v>2.14</v>
      </c>
      <c r="E102" s="130">
        <f t="shared" si="1"/>
        <v>1.9656</v>
      </c>
      <c r="F102" s="135">
        <v>4.96</v>
      </c>
      <c r="G102" s="135">
        <v>3.51</v>
      </c>
    </row>
    <row r="103" spans="2:7" ht="15">
      <c r="B103" s="2" t="s">
        <v>175</v>
      </c>
      <c r="C103" s="134">
        <v>3</v>
      </c>
      <c r="D103" s="135">
        <v>1.98</v>
      </c>
      <c r="E103" s="130">
        <f aca="true" t="shared" si="2" ref="E103:E111">G103*0.56</f>
        <v>1.8144000000000002</v>
      </c>
      <c r="F103" s="135">
        <v>4.67</v>
      </c>
      <c r="G103" s="135">
        <v>3.24</v>
      </c>
    </row>
    <row r="104" spans="2:7" ht="15">
      <c r="B104" s="2" t="s">
        <v>176</v>
      </c>
      <c r="C104" s="134">
        <v>3.03</v>
      </c>
      <c r="D104" s="135">
        <v>2.02</v>
      </c>
      <c r="E104" s="130">
        <f t="shared" si="2"/>
        <v>1.8144000000000002</v>
      </c>
      <c r="F104" s="135">
        <v>4.78</v>
      </c>
      <c r="G104" s="135">
        <v>3.24</v>
      </c>
    </row>
    <row r="105" spans="2:7" ht="15">
      <c r="B105" s="6" t="s">
        <v>177</v>
      </c>
      <c r="C105" s="134">
        <v>3.08</v>
      </c>
      <c r="D105" s="135">
        <v>1.98</v>
      </c>
      <c r="E105" s="130">
        <f t="shared" si="2"/>
        <v>1.8648000000000002</v>
      </c>
      <c r="F105" s="135">
        <v>4.93</v>
      </c>
      <c r="G105" s="135">
        <v>3.33</v>
      </c>
    </row>
    <row r="106" spans="2:7" ht="15">
      <c r="B106" s="2" t="s">
        <v>178</v>
      </c>
      <c r="C106" s="134">
        <v>2.94</v>
      </c>
      <c r="D106" s="135">
        <v>2.04</v>
      </c>
      <c r="E106" s="130">
        <f t="shared" si="2"/>
        <v>1.8424000000000003</v>
      </c>
      <c r="F106" s="135">
        <v>4.73</v>
      </c>
      <c r="G106" s="135">
        <v>3.29</v>
      </c>
    </row>
    <row r="107" spans="2:7" ht="15">
      <c r="B107" s="2" t="s">
        <v>179</v>
      </c>
      <c r="C107" s="134">
        <v>3.06</v>
      </c>
      <c r="D107" s="135">
        <v>1.91</v>
      </c>
      <c r="E107" s="130">
        <f t="shared" si="2"/>
        <v>1.8256000000000001</v>
      </c>
      <c r="F107" s="135">
        <v>4.87</v>
      </c>
      <c r="G107" s="135">
        <v>3.26</v>
      </c>
    </row>
    <row r="108" spans="2:7" ht="15">
      <c r="B108" s="2" t="s">
        <v>180</v>
      </c>
      <c r="C108" s="134">
        <v>2.9</v>
      </c>
      <c r="D108" s="135">
        <v>2.07</v>
      </c>
      <c r="E108" s="130">
        <f t="shared" si="2"/>
        <v>1.8816000000000002</v>
      </c>
      <c r="F108" s="135">
        <v>4.81</v>
      </c>
      <c r="G108" s="135">
        <v>3.36</v>
      </c>
    </row>
    <row r="109" spans="2:7" ht="15">
      <c r="B109" s="2" t="s">
        <v>181</v>
      </c>
      <c r="C109" s="134">
        <v>3.05</v>
      </c>
      <c r="D109" s="135">
        <v>2.08</v>
      </c>
      <c r="E109" s="130">
        <f t="shared" si="2"/>
        <v>1.9264000000000001</v>
      </c>
      <c r="F109" s="135">
        <v>4.99</v>
      </c>
      <c r="G109" s="135">
        <v>3.44</v>
      </c>
    </row>
    <row r="110" spans="2:7" ht="15">
      <c r="B110" s="2" t="s">
        <v>182</v>
      </c>
      <c r="C110" s="134">
        <v>3.05</v>
      </c>
      <c r="D110" s="135">
        <v>2.04</v>
      </c>
      <c r="E110" s="130">
        <f t="shared" si="2"/>
        <v>1.8816000000000002</v>
      </c>
      <c r="F110" s="135">
        <v>4.95</v>
      </c>
      <c r="G110" s="135">
        <v>3.36</v>
      </c>
    </row>
    <row r="111" spans="2:7" ht="15">
      <c r="B111" s="2" t="s">
        <v>183</v>
      </c>
      <c r="C111" s="134">
        <v>3.38</v>
      </c>
      <c r="D111" s="135">
        <v>2.08</v>
      </c>
      <c r="E111" s="130">
        <f t="shared" si="2"/>
        <v>1.9712000000000003</v>
      </c>
      <c r="F111" s="135">
        <v>5.15</v>
      </c>
      <c r="G111" s="135">
        <v>3.52</v>
      </c>
    </row>
    <row r="112" spans="3:7" ht="15">
      <c r="C112" s="131"/>
      <c r="D112" s="131"/>
      <c r="E112" s="131"/>
      <c r="F112" s="131"/>
      <c r="G112" s="131"/>
    </row>
  </sheetData>
  <sheetProtection sheet="1"/>
  <printOptions/>
  <pageMargins left="0.5" right="0.5" top="0.5" bottom="0.5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FlexRent</dc:title>
  <dc:subject/>
  <dc:creator>Kevin Dhuyvetter and Terry Kastens</dc:creator>
  <cp:keywords/>
  <dc:description>int&amp;off</dc:description>
  <cp:lastModifiedBy>Kevin Dhuyvetter</cp:lastModifiedBy>
  <cp:lastPrinted>2001-11-13T12:21:51Z</cp:lastPrinted>
  <dcterms:created xsi:type="dcterms:W3CDTF">2001-08-12T19:18:26Z</dcterms:created>
  <dcterms:modified xsi:type="dcterms:W3CDTF">2012-01-18T12:09:09Z</dcterms:modified>
  <cp:category/>
  <cp:version/>
  <cp:contentType/>
  <cp:contentStatus/>
</cp:coreProperties>
</file>